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共用雲端硬碟\21.幼兒園\113學年度\113-1\113-1點心表\"/>
    </mc:Choice>
  </mc:AlternateContent>
  <xr:revisionPtr revIDLastSave="0" documentId="13_ncr:1_{3D5E671E-CE5B-4C88-BDA6-3B476E027E5F}" xr6:coauthVersionLast="36" xr6:coauthVersionMax="45" xr10:uidLastSave="{00000000-0000-0000-0000-000000000000}"/>
  <bookViews>
    <workbookView xWindow="29400" yWindow="915" windowWidth="24735" windowHeight="20685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月菜單!$A$1:$H$27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7" l="1"/>
  <c r="M32" i="18" l="1"/>
  <c r="E16" i="20" l="1"/>
  <c r="Q27" i="19"/>
  <c r="I16" i="19" l="1"/>
  <c r="Q28" i="18" l="1"/>
  <c r="I10" i="18"/>
  <c r="M25" i="20"/>
  <c r="M26" i="20"/>
  <c r="M27" i="20"/>
  <c r="E7" i="18"/>
  <c r="E8" i="17"/>
  <c r="E7" i="17"/>
  <c r="U10" i="20" l="1"/>
  <c r="E26" i="21"/>
  <c r="E25" i="21"/>
  <c r="E17" i="17"/>
  <c r="U26" i="17"/>
  <c r="I15" i="20"/>
  <c r="I14" i="20"/>
  <c r="I13" i="20"/>
  <c r="M11" i="20"/>
  <c r="E27" i="17"/>
  <c r="Q10" i="18"/>
  <c r="Q10" i="19" l="1"/>
  <c r="Q16" i="20"/>
  <c r="Q27" i="17"/>
  <c r="E27" i="18"/>
  <c r="I27" i="19"/>
  <c r="M14" i="19"/>
  <c r="M13" i="19"/>
  <c r="Q26" i="20"/>
  <c r="M28" i="19" l="1"/>
  <c r="U9" i="17"/>
  <c r="E26" i="19"/>
  <c r="M11" i="17" l="1"/>
  <c r="M10" i="17"/>
  <c r="M9" i="17"/>
  <c r="M8" i="17"/>
  <c r="M14" i="17"/>
  <c r="Q26" i="19" l="1"/>
  <c r="M27" i="19"/>
  <c r="Q32" i="18"/>
  <c r="E31" i="17" l="1"/>
  <c r="M31" i="17" l="1"/>
  <c r="S31" i="21" l="1"/>
  <c r="E31" i="21" l="1"/>
  <c r="U31" i="17" l="1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C31" i="21" l="1"/>
  <c r="N13" i="21" l="1"/>
  <c r="N3" i="20"/>
  <c r="N5" i="20"/>
  <c r="N7" i="20"/>
  <c r="N13" i="20"/>
  <c r="N19" i="20"/>
  <c r="N25" i="20"/>
  <c r="G2" i="21" l="1"/>
  <c r="G2" i="20"/>
  <c r="G2" i="19"/>
  <c r="C32" i="18"/>
  <c r="G2" i="18"/>
  <c r="U32" i="18" l="1"/>
  <c r="M31" i="19"/>
  <c r="U31" i="19"/>
  <c r="E31" i="19"/>
  <c r="M31" i="20"/>
  <c r="E31" i="20"/>
  <c r="C2" i="19" l="1"/>
  <c r="M26" i="19" l="1"/>
  <c r="U15" i="19"/>
  <c r="U26" i="19"/>
  <c r="I15" i="19"/>
  <c r="E7" i="19"/>
  <c r="M25" i="19"/>
  <c r="I26" i="19"/>
  <c r="E16" i="19"/>
  <c r="E15" i="19"/>
  <c r="Q16" i="19"/>
  <c r="M7" i="19"/>
  <c r="I9" i="19"/>
  <c r="U9" i="19"/>
  <c r="Q25" i="19"/>
  <c r="Q9" i="19"/>
  <c r="I25" i="19"/>
  <c r="I8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N25" i="21" l="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9" i="24"/>
  <c r="C395" i="24"/>
  <c r="C396" i="24"/>
  <c r="C316" i="24"/>
  <c r="C380" i="24"/>
  <c r="C504" i="24"/>
  <c r="N531" i="24"/>
  <c r="U19" i="19"/>
  <c r="N394" i="24" s="1"/>
  <c r="N340" i="24"/>
  <c r="N205" i="24"/>
  <c r="N187" i="24"/>
  <c r="N349" i="24"/>
  <c r="C558" i="24"/>
  <c r="N385" i="24"/>
  <c r="N606" i="24"/>
  <c r="C645" i="24"/>
  <c r="C397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60" i="24"/>
  <c r="C559" i="24"/>
  <c r="C505" i="24"/>
  <c r="C503" i="24"/>
  <c r="C535" i="24"/>
  <c r="C506" i="24"/>
  <c r="A500" i="24"/>
  <c r="E500" i="24" s="1"/>
  <c r="A501" i="24"/>
  <c r="E501" i="24" s="1"/>
  <c r="A497" i="24"/>
  <c r="E497" i="24" s="1"/>
  <c r="A499" i="24"/>
  <c r="E499" i="24" s="1"/>
  <c r="M6" i="17"/>
  <c r="N57" i="24" s="1"/>
  <c r="Q6" i="17"/>
  <c r="N84" i="24" s="1"/>
  <c r="Q5" i="17"/>
  <c r="N83" i="24" s="1"/>
  <c r="N111" i="24"/>
  <c r="C216" i="24"/>
  <c r="C111" i="24"/>
  <c r="N26" i="24"/>
  <c r="I5" i="17"/>
  <c r="N29" i="24" s="1"/>
  <c r="U5" i="17"/>
  <c r="N110" i="24" s="1"/>
  <c r="N284" i="24"/>
  <c r="N406" i="24"/>
  <c r="I31" i="19"/>
  <c r="N325" i="24" s="1"/>
  <c r="N229" i="24" l="1"/>
  <c r="Q15" i="18"/>
  <c r="Q27" i="18"/>
  <c r="N239" i="24" s="1"/>
  <c r="Q14" i="18"/>
  <c r="N227" i="24" s="1"/>
  <c r="Q26" i="18"/>
  <c r="N238" i="24" s="1"/>
  <c r="Q13" i="18"/>
  <c r="N226" i="24" s="1"/>
  <c r="Q20" i="18"/>
  <c r="I28" i="18"/>
  <c r="N186" i="24" s="1"/>
  <c r="I27" i="18"/>
  <c r="N175" i="24"/>
  <c r="Q7" i="18"/>
  <c r="M16" i="18"/>
  <c r="N202" i="24" s="1"/>
  <c r="N249" i="24"/>
  <c r="U9" i="18"/>
  <c r="Q8" i="18"/>
  <c r="N139" i="24"/>
  <c r="Q9" i="18"/>
  <c r="N140" i="24"/>
  <c r="M12" i="18"/>
  <c r="N198" i="24" s="1"/>
  <c r="M11" i="18"/>
  <c r="N197" i="24" s="1"/>
  <c r="I9" i="20"/>
  <c r="N439" i="24" s="1"/>
  <c r="Q15" i="20"/>
  <c r="N484" i="24"/>
  <c r="U26" i="20"/>
  <c r="N537" i="24" s="1"/>
  <c r="N457" i="24"/>
  <c r="E27" i="20"/>
  <c r="M13" i="20"/>
  <c r="N470" i="24" s="1"/>
  <c r="I26" i="20"/>
  <c r="N456" i="24" s="1"/>
  <c r="N654" i="24"/>
  <c r="N653" i="24"/>
  <c r="N616" i="24"/>
  <c r="N664" i="24"/>
  <c r="N565" i="24"/>
  <c r="E17" i="21"/>
  <c r="N555" i="24" s="1"/>
  <c r="N659" i="24"/>
  <c r="E16" i="21"/>
  <c r="N554" i="24" s="1"/>
  <c r="N658" i="24"/>
  <c r="N618" i="24"/>
  <c r="N605" i="24"/>
  <c r="N670" i="24"/>
  <c r="N644" i="24"/>
  <c r="N643" i="24"/>
  <c r="A590" i="24"/>
  <c r="E590" i="24" s="1"/>
  <c r="I31" i="20"/>
  <c r="N445" i="24"/>
  <c r="N500" i="24"/>
  <c r="N419" i="24"/>
  <c r="N511" i="24"/>
  <c r="E7" i="20"/>
  <c r="N409" i="24" s="1"/>
  <c r="E26" i="20"/>
  <c r="N428" i="24" s="1"/>
  <c r="N521" i="24"/>
  <c r="U15" i="20"/>
  <c r="N526" i="24" s="1"/>
  <c r="M9" i="20"/>
  <c r="M10" i="20"/>
  <c r="M8" i="20"/>
  <c r="N418" i="24"/>
  <c r="E7" i="21"/>
  <c r="N545" i="24" s="1"/>
  <c r="I31" i="21"/>
  <c r="N622" i="24"/>
  <c r="N564" i="24"/>
  <c r="I9" i="21"/>
  <c r="N573" i="24" s="1"/>
  <c r="N600" i="24"/>
  <c r="N599" i="24"/>
  <c r="N627" i="24"/>
  <c r="E32" i="18"/>
  <c r="N163" i="24" s="1"/>
  <c r="N255" i="24"/>
  <c r="E26" i="18"/>
  <c r="N157" i="24" s="1"/>
  <c r="M10" i="18"/>
  <c r="N196" i="24" s="1"/>
  <c r="M8" i="18"/>
  <c r="N194" i="24" s="1"/>
  <c r="E16" i="18"/>
  <c r="M9" i="18"/>
  <c r="N195" i="24" s="1"/>
  <c r="I15" i="18"/>
  <c r="N174" i="24" s="1"/>
  <c r="I9" i="18"/>
  <c r="N168" i="24" s="1"/>
  <c r="N213" i="24"/>
  <c r="N212" i="24"/>
  <c r="N105" i="24"/>
  <c r="Q26" i="17"/>
  <c r="N104" i="24" s="1"/>
  <c r="Q31" i="17"/>
  <c r="N109" i="24" s="1"/>
  <c r="I31" i="17"/>
  <c r="N55" i="24" s="1"/>
  <c r="N131" i="24"/>
  <c r="N114" i="24"/>
  <c r="N94" i="24"/>
  <c r="E16" i="17"/>
  <c r="N13" i="24" s="1"/>
  <c r="N4" i="24"/>
  <c r="C210" i="24"/>
  <c r="D461" i="24"/>
  <c r="I7" i="18"/>
  <c r="N166" i="24" s="1"/>
  <c r="C585" i="24"/>
  <c r="I8" i="20"/>
  <c r="N438" i="24" s="1"/>
  <c r="I7" i="20"/>
  <c r="N437" i="24" s="1"/>
  <c r="I25" i="20"/>
  <c r="N455" i="24" s="1"/>
  <c r="U9" i="20"/>
  <c r="N520" i="24" s="1"/>
  <c r="N443" i="24"/>
  <c r="U8" i="20"/>
  <c r="N519" i="24" s="1"/>
  <c r="I19" i="20"/>
  <c r="N449" i="24" s="1"/>
  <c r="N444" i="24"/>
  <c r="U7" i="20"/>
  <c r="N518" i="24" s="1"/>
  <c r="U19" i="20"/>
  <c r="N530" i="24" s="1"/>
  <c r="U14" i="20"/>
  <c r="N525" i="24" s="1"/>
  <c r="U25" i="20"/>
  <c r="N536" i="24" s="1"/>
  <c r="U13" i="20"/>
  <c r="N524" i="24" s="1"/>
  <c r="N483" i="24"/>
  <c r="Q9" i="20"/>
  <c r="N493" i="24" s="1"/>
  <c r="U31" i="20"/>
  <c r="N429" i="24"/>
  <c r="N510" i="24"/>
  <c r="Q25" i="20"/>
  <c r="N509" i="24" s="1"/>
  <c r="N482" i="24"/>
  <c r="E25" i="20"/>
  <c r="N427" i="24" s="1"/>
  <c r="I16" i="21"/>
  <c r="N580" i="24" s="1"/>
  <c r="N634" i="24"/>
  <c r="N660" i="24"/>
  <c r="N591" i="24"/>
  <c r="I8" i="21"/>
  <c r="N572" i="24" s="1"/>
  <c r="I7" i="21"/>
  <c r="N571" i="24" s="1"/>
  <c r="N672" i="24"/>
  <c r="N590" i="24"/>
  <c r="N671" i="24"/>
  <c r="E15" i="21"/>
  <c r="M7" i="18"/>
  <c r="N193" i="24" s="1"/>
  <c r="N228" i="24"/>
  <c r="M5" i="18"/>
  <c r="N191" i="24" s="1"/>
  <c r="N199" i="24"/>
  <c r="N232" i="24"/>
  <c r="U8" i="18"/>
  <c r="N248" i="24" s="1"/>
  <c r="U7" i="18"/>
  <c r="N247" i="24" s="1"/>
  <c r="U26" i="18"/>
  <c r="U14" i="18"/>
  <c r="N254" i="24" s="1"/>
  <c r="U20" i="18"/>
  <c r="N259" i="24" s="1"/>
  <c r="U13" i="18"/>
  <c r="N253" i="24" s="1"/>
  <c r="U27" i="18"/>
  <c r="I20" i="18"/>
  <c r="N178" i="24" s="1"/>
  <c r="I13" i="18"/>
  <c r="N172" i="24" s="1"/>
  <c r="I26" i="18"/>
  <c r="N158" i="24"/>
  <c r="I14" i="18"/>
  <c r="N173" i="24" s="1"/>
  <c r="I32" i="18"/>
  <c r="I8" i="18"/>
  <c r="N167" i="24" s="1"/>
  <c r="N244" i="24"/>
  <c r="N65" i="24"/>
  <c r="N64" i="24"/>
  <c r="N67" i="24"/>
  <c r="N24" i="24"/>
  <c r="E26" i="17"/>
  <c r="N23" i="24" s="1"/>
  <c r="M26" i="17"/>
  <c r="N77" i="24" s="1"/>
  <c r="N115" i="24"/>
  <c r="U15" i="17"/>
  <c r="N120" i="24" s="1"/>
  <c r="N93" i="24"/>
  <c r="N82" i="24"/>
  <c r="N60" i="24"/>
  <c r="N59" i="24"/>
  <c r="N28" i="24"/>
  <c r="I16" i="17"/>
  <c r="N40" i="24" s="1"/>
  <c r="U8" i="17"/>
  <c r="N113" i="24" s="1"/>
  <c r="U7" i="17"/>
  <c r="N112" i="24" s="1"/>
  <c r="Q25" i="17"/>
  <c r="N103" i="24" s="1"/>
  <c r="I15" i="17"/>
  <c r="N39" i="24" s="1"/>
  <c r="Q9" i="17"/>
  <c r="N87" i="24" s="1"/>
  <c r="E15" i="17"/>
  <c r="N12" i="24" s="1"/>
  <c r="I9" i="17"/>
  <c r="N33" i="24" s="1"/>
  <c r="Q14" i="17"/>
  <c r="N92" i="24" s="1"/>
  <c r="I14" i="17"/>
  <c r="N38" i="24" s="1"/>
  <c r="I8" i="17"/>
  <c r="N32" i="24" s="1"/>
  <c r="E14" i="17"/>
  <c r="N11" i="24" s="1"/>
  <c r="N70" i="24"/>
  <c r="I7" i="17"/>
  <c r="N31" i="24" s="1"/>
  <c r="E19" i="17"/>
  <c r="N16" i="24" s="1"/>
  <c r="M25" i="17"/>
  <c r="N76" i="24" s="1"/>
  <c r="Q8" i="17"/>
  <c r="N86" i="24" s="1"/>
  <c r="E25" i="17"/>
  <c r="N22" i="24" s="1"/>
  <c r="Q19" i="17"/>
  <c r="N97" i="24" s="1"/>
  <c r="I13" i="17"/>
  <c r="N37" i="24" s="1"/>
  <c r="E13" i="17"/>
  <c r="N10" i="24" s="1"/>
  <c r="I25" i="17"/>
  <c r="N49" i="24" s="1"/>
  <c r="Q7" i="17"/>
  <c r="N85" i="24" s="1"/>
  <c r="Q13" i="17"/>
  <c r="N91" i="24" s="1"/>
  <c r="I19" i="17"/>
  <c r="N43" i="24" s="1"/>
  <c r="M7" i="17"/>
  <c r="N58" i="24" s="1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8" i="24"/>
  <c r="N116" i="24"/>
  <c r="C179" i="24"/>
  <c r="N440" i="24"/>
  <c r="N475" i="24"/>
  <c r="N469" i="24"/>
  <c r="N468" i="24"/>
  <c r="N662" i="24"/>
  <c r="N661" i="24"/>
  <c r="I25" i="21"/>
  <c r="N589" i="24" s="1"/>
  <c r="N546" i="24"/>
  <c r="N223" i="24"/>
  <c r="N169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240" i="24"/>
  <c r="N176" i="24"/>
  <c r="A383" i="24"/>
  <c r="E383" i="24" s="1"/>
  <c r="A573" i="24"/>
  <c r="E573" i="24" s="1"/>
  <c r="N629" i="24"/>
  <c r="N645" i="24"/>
  <c r="N539" i="24"/>
  <c r="N538" i="24"/>
  <c r="N7" i="24"/>
  <c r="N6" i="24"/>
  <c r="N5" i="24"/>
  <c r="C8" i="24"/>
  <c r="Q31" i="20"/>
  <c r="N515" i="24" s="1"/>
  <c r="N628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411" i="24"/>
  <c r="N448" i="24"/>
  <c r="N447" i="24"/>
  <c r="N410" i="24"/>
  <c r="N446" i="24"/>
  <c r="N636" i="24"/>
  <c r="N604" i="24"/>
  <c r="N256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95" i="24"/>
  <c r="N633" i="24"/>
  <c r="N676" i="24"/>
  <c r="N649" i="24"/>
  <c r="N459" i="24"/>
  <c r="N458" i="24"/>
  <c r="N488" i="24"/>
  <c r="N192" i="24"/>
  <c r="N160" i="24"/>
  <c r="N159" i="24"/>
  <c r="N267" i="24"/>
  <c r="N141" i="24"/>
  <c r="N107" i="24"/>
  <c r="N106" i="24"/>
  <c r="N133" i="24"/>
  <c r="N132" i="24"/>
  <c r="U5" i="21"/>
  <c r="N650" i="24" s="1"/>
  <c r="N625" i="24"/>
  <c r="M5" i="21"/>
  <c r="N596" i="24" s="1"/>
  <c r="E19" i="21"/>
  <c r="N557" i="24" s="1"/>
  <c r="E14" i="21"/>
  <c r="N552" i="24" s="1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00" i="24"/>
  <c r="N250" i="24"/>
  <c r="N472" i="24"/>
  <c r="U19" i="17"/>
  <c r="N124" i="24" s="1"/>
  <c r="U25" i="17"/>
  <c r="N130" i="24" s="1"/>
  <c r="U14" i="17"/>
  <c r="N119" i="24" s="1"/>
  <c r="U13" i="17"/>
  <c r="N118" i="24" s="1"/>
  <c r="N95" i="24"/>
  <c r="C595" i="24"/>
  <c r="N651" i="24"/>
  <c r="E6" i="21"/>
  <c r="N544" i="24" s="1"/>
  <c r="N652" i="24"/>
  <c r="I6" i="21"/>
  <c r="N570" i="24" s="1"/>
  <c r="I13" i="21"/>
  <c r="N577" i="24" s="1"/>
  <c r="N626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I5" i="21"/>
  <c r="N569" i="24" s="1"/>
  <c r="N632" i="24"/>
  <c r="I19" i="21"/>
  <c r="N583" i="24" s="1"/>
  <c r="N610" i="24"/>
  <c r="N637" i="24"/>
  <c r="N230" i="24"/>
  <c r="N631" i="24"/>
  <c r="N563" i="24"/>
  <c r="N528" i="24"/>
  <c r="M5" i="17"/>
  <c r="N56" i="24" s="1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79" i="24"/>
  <c r="N78" i="24"/>
  <c r="N25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E13" i="2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E20" i="18"/>
  <c r="N151" i="24" s="1"/>
  <c r="E14" i="18"/>
  <c r="N211" i="24"/>
  <c r="N214" i="24"/>
  <c r="I5" i="18"/>
  <c r="N164" i="24" s="1"/>
  <c r="U5" i="18"/>
  <c r="N245" i="24" s="1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6" i="20"/>
  <c r="N436" i="24" s="1"/>
  <c r="E5" i="20"/>
  <c r="N407" i="24" s="1"/>
  <c r="M7" i="20"/>
  <c r="N476" i="24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<sst xmlns="http://schemas.openxmlformats.org/spreadsheetml/2006/main" count="1827" uniqueCount="369">
  <si>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</si>
  <si>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</si>
  <si>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</si>
  <si>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</si>
  <si>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</si>
  <si>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</si>
  <si>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</si>
  <si>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</si>
  <si>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</si>
  <si>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</si>
  <si>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</si>
  <si>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</si>
  <si>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</si>
  <si>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</si>
  <si>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</si>
  <si>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</si>
  <si>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</si>
  <si>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</si>
  <si>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</si>
  <si>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</si>
  <si>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</si>
  <si>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</si>
  <si>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</si>
  <si>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</si>
  <si>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</si>
  <si>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</si>
  <si>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</si>
  <si>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</si>
  <si>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</si>
  <si>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</si>
  <si>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</si>
  <si>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</si>
  <si>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</si>
  <si>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</si>
  <si>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</si>
  <si>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</si>
  <si>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</si>
  <si>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</si>
  <si>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</si>
  <si>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</si>
  <si>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</si>
  <si>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</si>
  <si>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</si>
  <si>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</si>
  <si>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</si>
  <si>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</si>
  <si>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</si>
  <si>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</si>
  <si>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</si>
  <si>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</si>
  <si>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</si>
  <si>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</si>
  <si>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</si>
  <si>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</si>
  <si>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</si>
  <si>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</si>
  <si>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</si>
  <si>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</si>
  <si>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</si>
  <si>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</si>
  <si>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</si>
  <si>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</si>
  <si>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</si>
  <si>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</si>
  <si>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</si>
  <si>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</si>
  <si>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</si>
  <si>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</si>
  <si>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</si>
  <si>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</si>
  <si>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</si>
  <si>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</si>
  <si>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</si>
  <si>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</si>
  <si>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</si>
  <si>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</si>
  <si>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</si>
  <si>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</si>
  <si>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</si>
  <si>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</si>
  <si>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</si>
  <si>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</si>
  <si>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</si>
  <si>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</si>
  <si>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</si>
  <si>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</si>
  <si>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</si>
  <si>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</si>
  <si>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</si>
  <si>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</si>
  <si>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</si>
  <si>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</si>
  <si>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</si>
  <si>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</si>
  <si>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</si>
  <si>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</si>
  <si>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</si>
  <si>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</si>
  <si>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</si>
  <si>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</si>
  <si>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</si>
  <si>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</si>
  <si>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</si>
  <si>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</si>
  <si>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</si>
  <si>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</si>
  <si>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</si>
  <si>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</si>
  <si>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</si>
  <si>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</si>
  <si>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</si>
  <si>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</si>
  <si>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</si>
  <si>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</si>
  <si>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</si>
  <si>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</si>
  <si>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</si>
  <si>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</si>
  <si>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</si>
  <si>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</si>
  <si>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</si>
  <si>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</si>
  <si>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</si>
  <si>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</si>
  <si>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</si>
  <si>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</si>
  <si>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</si>
  <si>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</si>
  <si>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</si>
  <si>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</si>
  <si>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</si>
  <si>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</si>
  <si>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</si>
  <si>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</si>
  <si>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</si>
  <si>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</si>
  <si>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</si>
  <si>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</si>
  <si>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</si>
  <si>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</si>
  <si>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</si>
  <si>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</si>
  <si>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</si>
  <si>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</si>
  <si>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</si>
  <si>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</si>
  <si>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</si>
  <si>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</si>
  <si>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</si>
  <si>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</si>
  <si>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</si>
  <si>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</si>
  <si>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</si>
  <si>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</si>
  <si>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</si>
  <si>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</si>
  <si>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</si>
  <si>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</si>
  <si>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</si>
  <si>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</si>
  <si>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</si>
  <si>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</si>
  <si>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</si>
  <si>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</si>
  <si>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</si>
  <si>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</si>
  <si>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</si>
  <si>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</si>
  <si>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</si>
  <si>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履歷豆奶</t>
    <phoneticPr fontId="1" type="noConversion"/>
  </si>
  <si>
    <t>有機蔬菜</t>
    <phoneticPr fontId="1" type="noConversion"/>
  </si>
  <si>
    <t>胡蘿蔔</t>
    <phoneticPr fontId="1" type="noConversion"/>
  </si>
  <si>
    <t>滷包</t>
    <phoneticPr fontId="1" type="noConversion"/>
  </si>
  <si>
    <t>麵條</t>
    <phoneticPr fontId="1" type="noConversion"/>
  </si>
  <si>
    <t>雞蛋</t>
    <phoneticPr fontId="1" type="noConversion"/>
  </si>
  <si>
    <t>肉絲</t>
    <phoneticPr fontId="1" type="noConversion"/>
  </si>
  <si>
    <t>白蘿蔔</t>
    <phoneticPr fontId="1" type="noConversion"/>
  </si>
  <si>
    <t>沙茶醬</t>
    <phoneticPr fontId="1" type="noConversion"/>
  </si>
  <si>
    <t>75</t>
    <phoneticPr fontId="1" type="noConversion"/>
  </si>
  <si>
    <t>魚羹</t>
    <phoneticPr fontId="1" type="noConversion"/>
  </si>
  <si>
    <t>柴魚片</t>
    <phoneticPr fontId="1" type="noConversion"/>
  </si>
  <si>
    <t>絞肉</t>
    <phoneticPr fontId="1" type="noConversion"/>
  </si>
  <si>
    <t>適量</t>
    <phoneticPr fontId="1" type="noConversion"/>
  </si>
  <si>
    <t>豆瓣醬</t>
    <phoneticPr fontId="1" type="noConversion"/>
  </si>
  <si>
    <t>25</t>
    <phoneticPr fontId="1" type="noConversion"/>
  </si>
  <si>
    <t>大骨</t>
    <phoneticPr fontId="1" type="noConversion"/>
  </si>
  <si>
    <t>芹菜</t>
    <phoneticPr fontId="1" type="noConversion"/>
  </si>
  <si>
    <t>洋蔥</t>
    <phoneticPr fontId="1" type="noConversion"/>
  </si>
  <si>
    <t>雞堡</t>
    <phoneticPr fontId="1" type="noConversion"/>
  </si>
  <si>
    <t>木耳</t>
    <phoneticPr fontId="1" type="noConversion"/>
  </si>
  <si>
    <t>肉片</t>
    <phoneticPr fontId="1" type="noConversion"/>
  </si>
  <si>
    <t>高麗菜</t>
    <phoneticPr fontId="1" type="noConversion"/>
  </si>
  <si>
    <t>金針菇</t>
    <phoneticPr fontId="1" type="noConversion"/>
  </si>
  <si>
    <t>香菇</t>
    <phoneticPr fontId="1" type="noConversion"/>
  </si>
  <si>
    <t>骨腿丁</t>
    <phoneticPr fontId="1" type="noConversion"/>
  </si>
  <si>
    <t>杏鮑菇</t>
    <phoneticPr fontId="1" type="noConversion"/>
  </si>
  <si>
    <t>蔥花</t>
    <phoneticPr fontId="1" type="noConversion"/>
  </si>
  <si>
    <t>8</t>
    <phoneticPr fontId="1" type="noConversion"/>
  </si>
  <si>
    <t>20</t>
    <phoneticPr fontId="1" type="noConversion"/>
  </si>
  <si>
    <t>30</t>
    <phoneticPr fontId="1" type="noConversion"/>
  </si>
  <si>
    <t>水鯊魚丁</t>
    <phoneticPr fontId="1" type="noConversion"/>
  </si>
  <si>
    <t>凍豆腐</t>
    <phoneticPr fontId="1" type="noConversion"/>
  </si>
  <si>
    <t>九層塔</t>
    <phoneticPr fontId="1" type="noConversion"/>
  </si>
  <si>
    <t>老薑片</t>
    <phoneticPr fontId="1" type="noConversion"/>
  </si>
  <si>
    <t>雞肉</t>
    <phoneticPr fontId="1" type="noConversion"/>
  </si>
  <si>
    <t>80</t>
    <phoneticPr fontId="1" type="noConversion"/>
  </si>
  <si>
    <t>毛豆</t>
    <phoneticPr fontId="1" type="noConversion"/>
  </si>
  <si>
    <t>7</t>
    <phoneticPr fontId="1" type="noConversion"/>
  </si>
  <si>
    <t>香雞排</t>
    <phoneticPr fontId="1" type="noConversion"/>
  </si>
  <si>
    <t>玉米粒</t>
    <phoneticPr fontId="1" type="noConversion"/>
  </si>
  <si>
    <t>6</t>
    <phoneticPr fontId="1" type="noConversion"/>
  </si>
  <si>
    <t>大白菜</t>
    <phoneticPr fontId="1" type="noConversion"/>
  </si>
  <si>
    <t>味噌</t>
    <phoneticPr fontId="1" type="noConversion"/>
  </si>
  <si>
    <t>雞翅</t>
    <phoneticPr fontId="1" type="noConversion"/>
  </si>
  <si>
    <t>馬鈴薯</t>
    <phoneticPr fontId="1" type="noConversion"/>
  </si>
  <si>
    <t>5</t>
    <phoneticPr fontId="1" type="noConversion"/>
  </si>
  <si>
    <t>蝦皮</t>
    <phoneticPr fontId="1" type="noConversion"/>
  </si>
  <si>
    <t>蠔油</t>
    <phoneticPr fontId="1" type="noConversion"/>
  </si>
  <si>
    <t>扁蒲</t>
    <phoneticPr fontId="1" type="noConversion"/>
  </si>
  <si>
    <t>番茄</t>
    <phoneticPr fontId="1" type="noConversion"/>
  </si>
  <si>
    <t>40</t>
    <phoneticPr fontId="1" type="noConversion"/>
  </si>
  <si>
    <t>麻油魚丁</t>
    <phoneticPr fontId="1" type="noConversion"/>
  </si>
  <si>
    <t>香滷雞腿</t>
    <phoneticPr fontId="1" type="noConversion"/>
  </si>
  <si>
    <t>鹽酥雞</t>
    <phoneticPr fontId="1" type="noConversion"/>
  </si>
  <si>
    <t>香滷雞丁</t>
    <phoneticPr fontId="1" type="noConversion"/>
  </si>
  <si>
    <t>蔥油雞肉飯</t>
    <phoneticPr fontId="1" type="noConversion"/>
  </si>
  <si>
    <t>家鄉肉燥</t>
    <phoneticPr fontId="1" type="noConversion"/>
  </si>
  <si>
    <t>銀蘿肉丁</t>
    <phoneticPr fontId="1" type="noConversion"/>
  </si>
  <si>
    <t>三杯雞</t>
    <phoneticPr fontId="1" type="noConversion"/>
  </si>
  <si>
    <t>沙茶肉片</t>
    <phoneticPr fontId="1" type="noConversion"/>
  </si>
  <si>
    <t>干丁肉末</t>
    <phoneticPr fontId="1" type="noConversion"/>
  </si>
  <si>
    <t>白菜滷</t>
    <phoneticPr fontId="1" type="noConversion"/>
  </si>
  <si>
    <t>京醬干片</t>
    <phoneticPr fontId="1" type="noConversion"/>
  </si>
  <si>
    <t>麻婆豆腐</t>
    <phoneticPr fontId="1" type="noConversion"/>
  </si>
  <si>
    <t>清炒鮮瓜</t>
    <phoneticPr fontId="1" type="noConversion"/>
  </si>
  <si>
    <t>蒜香高麗菜</t>
    <phoneticPr fontId="1" type="noConversion"/>
  </si>
  <si>
    <t>玉米炒蛋</t>
    <phoneticPr fontId="1" type="noConversion"/>
  </si>
  <si>
    <t>番茄炒蛋</t>
    <phoneticPr fontId="1" type="noConversion"/>
  </si>
  <si>
    <t>洋蔥炒蛋</t>
    <phoneticPr fontId="1" type="noConversion"/>
  </si>
  <si>
    <t>高麗菜炒蛋</t>
    <phoneticPr fontId="1" type="noConversion"/>
  </si>
  <si>
    <t>豆瓣寬粉</t>
    <phoneticPr fontId="1" type="noConversion"/>
  </si>
  <si>
    <t>瓜仔肉末</t>
    <phoneticPr fontId="1" type="noConversion"/>
  </si>
  <si>
    <t>客家小炒</t>
    <phoneticPr fontId="1" type="noConversion"/>
  </si>
  <si>
    <t>泰式打拋豬</t>
    <phoneticPr fontId="1" type="noConversion"/>
  </si>
  <si>
    <t>紅豆湯圓</t>
    <phoneticPr fontId="1" type="noConversion"/>
  </si>
  <si>
    <t>茄汁洋蔥黑輪</t>
    <phoneticPr fontId="1" type="noConversion"/>
  </si>
  <si>
    <t>蛋酥白菜滷</t>
    <phoneticPr fontId="1" type="noConversion"/>
  </si>
  <si>
    <t>枸杞冬瓜</t>
    <phoneticPr fontId="1" type="noConversion"/>
  </si>
  <si>
    <t>紫菜湯</t>
    <phoneticPr fontId="1" type="noConversion"/>
  </si>
  <si>
    <t>麻油雞</t>
    <phoneticPr fontId="1" type="noConversion"/>
  </si>
  <si>
    <t>蘿蔔排骨湯</t>
    <phoneticPr fontId="1" type="noConversion"/>
  </si>
  <si>
    <t>牛蒡雞湯</t>
    <phoneticPr fontId="1" type="noConversion"/>
  </si>
  <si>
    <t>沙茶魚羹</t>
    <phoneticPr fontId="1" type="noConversion"/>
  </si>
  <si>
    <t>好彩頭湯</t>
    <phoneticPr fontId="1" type="noConversion"/>
  </si>
  <si>
    <t>香蒜洋芋</t>
    <phoneticPr fontId="1" type="noConversion"/>
  </si>
  <si>
    <t>味噌豆腐湯</t>
    <phoneticPr fontId="1" type="noConversion"/>
  </si>
  <si>
    <t>海帶芽</t>
    <phoneticPr fontId="1" type="noConversion"/>
  </si>
  <si>
    <t>香菇燉雞湯</t>
    <phoneticPr fontId="1" type="noConversion"/>
  </si>
  <si>
    <t>冬瓜海帶湯</t>
    <phoneticPr fontId="1" type="noConversion"/>
  </si>
  <si>
    <t>香滷雞翅</t>
    <phoneticPr fontId="1" type="noConversion"/>
  </si>
  <si>
    <t>胡蘿蔔炒蛋</t>
    <phoneticPr fontId="1" type="noConversion"/>
  </si>
  <si>
    <t>綠豆薏仁湯</t>
    <phoneticPr fontId="1" type="noConversion"/>
  </si>
  <si>
    <t>南瓜湯</t>
    <phoneticPr fontId="1" type="noConversion"/>
  </si>
  <si>
    <t>肉骨茶湯</t>
    <phoneticPr fontId="1" type="noConversion"/>
  </si>
  <si>
    <t>紫菜蛋花湯</t>
    <phoneticPr fontId="1" type="noConversion"/>
  </si>
  <si>
    <t>玉米清湯</t>
    <phoneticPr fontId="1" type="noConversion"/>
  </si>
  <si>
    <t>鮮瓜排骨湯</t>
    <phoneticPr fontId="1" type="noConversion"/>
  </si>
  <si>
    <t>雞腿</t>
    <phoneticPr fontId="1" type="noConversion"/>
  </si>
  <si>
    <t>板豆腐</t>
    <phoneticPr fontId="1" type="noConversion"/>
  </si>
  <si>
    <t>紫菜</t>
    <phoneticPr fontId="1" type="noConversion"/>
  </si>
  <si>
    <t>小魚干</t>
    <phoneticPr fontId="1" type="noConversion"/>
  </si>
  <si>
    <t>枸杞</t>
    <phoneticPr fontId="1" type="noConversion"/>
  </si>
  <si>
    <t>排骨</t>
    <phoneticPr fontId="1" type="noConversion"/>
  </si>
  <si>
    <t>牛蒡</t>
    <phoneticPr fontId="1" type="noConversion"/>
  </si>
  <si>
    <t>玉米</t>
    <phoneticPr fontId="1" type="noConversion"/>
  </si>
  <si>
    <t>紅蘿蔔</t>
    <phoneticPr fontId="1" type="noConversion"/>
  </si>
  <si>
    <t>紅燒豬肉麵</t>
    <phoneticPr fontId="1" type="noConversion"/>
  </si>
  <si>
    <t>照燒雞</t>
    <phoneticPr fontId="1" type="noConversion"/>
  </si>
  <si>
    <t>蠔油燴飯</t>
    <phoneticPr fontId="1" type="noConversion"/>
  </si>
  <si>
    <t>小拉麵</t>
    <phoneticPr fontId="1" type="noConversion"/>
  </si>
  <si>
    <t>塔香肉絲</t>
    <phoneticPr fontId="1" type="noConversion"/>
  </si>
  <si>
    <t>洋蔥炒甜不辣</t>
    <phoneticPr fontId="1" type="noConversion"/>
  </si>
  <si>
    <t>炸雞堡</t>
    <phoneticPr fontId="1" type="noConversion"/>
  </si>
  <si>
    <t>9</t>
    <phoneticPr fontId="1" type="noConversion"/>
  </si>
  <si>
    <t>豆皮</t>
    <phoneticPr fontId="1" type="noConversion"/>
  </si>
  <si>
    <t>2</t>
    <phoneticPr fontId="1" type="noConversion"/>
  </si>
  <si>
    <t>雞排塊切丁</t>
    <phoneticPr fontId="1" type="noConversion"/>
  </si>
  <si>
    <t>44</t>
    <phoneticPr fontId="1" type="noConversion"/>
  </si>
  <si>
    <t>豆干丁</t>
    <phoneticPr fontId="1" type="noConversion"/>
  </si>
  <si>
    <t>32</t>
    <phoneticPr fontId="1" type="noConversion"/>
  </si>
  <si>
    <t>21</t>
    <phoneticPr fontId="1" type="noConversion"/>
  </si>
  <si>
    <t>23.5</t>
    <phoneticPr fontId="1" type="noConversion"/>
  </si>
  <si>
    <t>72.5</t>
    <phoneticPr fontId="1" type="noConversion"/>
  </si>
  <si>
    <t>15</t>
    <phoneticPr fontId="1" type="noConversion"/>
  </si>
  <si>
    <t>50</t>
    <phoneticPr fontId="1" type="noConversion"/>
  </si>
  <si>
    <t>冬瓜</t>
    <phoneticPr fontId="1" type="noConversion"/>
  </si>
  <si>
    <t>35</t>
    <phoneticPr fontId="1" type="noConversion"/>
  </si>
  <si>
    <t>海帶</t>
    <phoneticPr fontId="1" type="noConversion"/>
  </si>
  <si>
    <t>薑絲</t>
    <phoneticPr fontId="1" type="noConversion"/>
  </si>
  <si>
    <t>4</t>
    <phoneticPr fontId="1" type="noConversion"/>
  </si>
  <si>
    <t>雞肉絲</t>
    <phoneticPr fontId="1" type="noConversion"/>
  </si>
  <si>
    <t>70</t>
    <phoneticPr fontId="1" type="noConversion"/>
  </si>
  <si>
    <t>紅蔥頭</t>
    <phoneticPr fontId="1" type="noConversion"/>
  </si>
  <si>
    <t>油蔥酥</t>
    <phoneticPr fontId="1" type="noConversion"/>
  </si>
  <si>
    <t>花瓜醬</t>
    <phoneticPr fontId="1" type="noConversion"/>
  </si>
  <si>
    <t>67</t>
    <phoneticPr fontId="1" type="noConversion"/>
  </si>
  <si>
    <t>香蒜粉</t>
    <phoneticPr fontId="1" type="noConversion"/>
  </si>
  <si>
    <t>蒜粹</t>
    <phoneticPr fontId="1" type="noConversion"/>
  </si>
  <si>
    <t>燒南瓜</t>
    <phoneticPr fontId="1" type="noConversion"/>
  </si>
  <si>
    <t>南瓜</t>
    <phoneticPr fontId="1" type="noConversion"/>
  </si>
  <si>
    <t>24</t>
    <phoneticPr fontId="1" type="noConversion"/>
  </si>
  <si>
    <t>28</t>
    <phoneticPr fontId="1" type="noConversion"/>
  </si>
  <si>
    <t>110</t>
    <phoneticPr fontId="1" type="noConversion"/>
  </si>
  <si>
    <t>寬式冬粉</t>
    <phoneticPr fontId="1" type="noConversion"/>
  </si>
  <si>
    <t>豆干片</t>
    <phoneticPr fontId="1" type="noConversion"/>
  </si>
  <si>
    <t>11</t>
    <phoneticPr fontId="1" type="noConversion"/>
  </si>
  <si>
    <t>3</t>
    <phoneticPr fontId="1" type="noConversion"/>
  </si>
  <si>
    <t>甜麵醬</t>
    <phoneticPr fontId="1" type="noConversion"/>
  </si>
  <si>
    <t>肉丁</t>
    <phoneticPr fontId="1" type="noConversion"/>
  </si>
  <si>
    <t>黃豆芽</t>
    <phoneticPr fontId="1" type="noConversion"/>
  </si>
  <si>
    <t>蔥段</t>
    <phoneticPr fontId="1" type="noConversion"/>
  </si>
  <si>
    <t>綠豆</t>
    <phoneticPr fontId="1" type="noConversion"/>
  </si>
  <si>
    <t>薏仁</t>
    <phoneticPr fontId="1" type="noConversion"/>
  </si>
  <si>
    <t>二砂</t>
    <phoneticPr fontId="1" type="noConversion"/>
  </si>
  <si>
    <t>日式照燒醬</t>
    <phoneticPr fontId="1" type="noConversion"/>
  </si>
  <si>
    <t>香菇</t>
  </si>
  <si>
    <t>骨腿丁</t>
  </si>
  <si>
    <t>8</t>
  </si>
  <si>
    <t>福菜</t>
  </si>
  <si>
    <t>適量</t>
  </si>
  <si>
    <t>甜不辣</t>
    <phoneticPr fontId="1" type="noConversion"/>
  </si>
  <si>
    <t>18</t>
    <phoneticPr fontId="1" type="noConversion"/>
  </si>
  <si>
    <t>33</t>
    <phoneticPr fontId="1" type="noConversion"/>
  </si>
  <si>
    <t>23</t>
    <phoneticPr fontId="1" type="noConversion"/>
  </si>
  <si>
    <t>乾魷魚</t>
    <phoneticPr fontId="1" type="noConversion"/>
  </si>
  <si>
    <t>1.4</t>
    <phoneticPr fontId="1" type="noConversion"/>
  </si>
  <si>
    <t>肉骨茶包</t>
    <phoneticPr fontId="1" type="noConversion"/>
  </si>
  <si>
    <t>酸辣清湯</t>
    <phoneticPr fontId="1" type="noConversion"/>
  </si>
  <si>
    <t>大頭菜</t>
    <phoneticPr fontId="1" type="noConversion"/>
  </si>
  <si>
    <t>山藥</t>
    <phoneticPr fontId="1" type="noConversion"/>
  </si>
  <si>
    <t>鴻禧菇</t>
    <phoneticPr fontId="1" type="noConversion"/>
  </si>
  <si>
    <t>黑輪</t>
    <phoneticPr fontId="1" type="noConversion"/>
  </si>
  <si>
    <t>番茄醬</t>
    <phoneticPr fontId="1" type="noConversion"/>
  </si>
  <si>
    <t>紅豆</t>
    <phoneticPr fontId="1" type="noConversion"/>
  </si>
  <si>
    <t>湯圓</t>
    <phoneticPr fontId="1" type="noConversion"/>
  </si>
  <si>
    <t>12</t>
    <phoneticPr fontId="1" type="noConversion"/>
  </si>
  <si>
    <t>36</t>
    <phoneticPr fontId="1" type="noConversion"/>
  </si>
  <si>
    <t>山藥珍菇湯</t>
    <phoneticPr fontId="1" type="noConversion"/>
  </si>
  <si>
    <t>22</t>
    <phoneticPr fontId="1" type="noConversion"/>
  </si>
  <si>
    <t>柴魚蔬菜湯</t>
    <phoneticPr fontId="1" type="noConversion"/>
  </si>
  <si>
    <t>玉米濃湯</t>
    <phoneticPr fontId="1" type="noConversion"/>
  </si>
  <si>
    <t>茄汁肉片</t>
    <phoneticPr fontId="1" type="noConversion"/>
  </si>
  <si>
    <t>洋芋排骨湯</t>
    <phoneticPr fontId="1" type="noConversion"/>
  </si>
  <si>
    <t>63</t>
    <phoneticPr fontId="1" type="noConversion"/>
  </si>
  <si>
    <t>113</t>
    <phoneticPr fontId="1" type="noConversion"/>
  </si>
  <si>
    <t>味噌蔬菜湯</t>
    <phoneticPr fontId="1" type="noConversion"/>
  </si>
  <si>
    <t>16</t>
    <phoneticPr fontId="1" type="noConversion"/>
  </si>
  <si>
    <t>58</t>
    <phoneticPr fontId="1" type="noConversion"/>
  </si>
  <si>
    <t>蘑菇肉絲</t>
    <phoneticPr fontId="1" type="noConversion"/>
  </si>
  <si>
    <t>蘑菇醬</t>
    <phoneticPr fontId="1" type="noConversion"/>
  </si>
  <si>
    <t>壽喜燒肉片</t>
    <phoneticPr fontId="1" type="noConversion"/>
  </si>
  <si>
    <t>壽喜燒醬</t>
    <phoneticPr fontId="1" type="noConversion"/>
  </si>
  <si>
    <t>37</t>
    <phoneticPr fontId="1" type="noConversion"/>
  </si>
  <si>
    <t>72</t>
    <phoneticPr fontId="1" type="noConversion"/>
  </si>
  <si>
    <t>26</t>
    <phoneticPr fontId="1" type="noConversion"/>
  </si>
  <si>
    <t>48</t>
    <phoneticPr fontId="1" type="noConversion"/>
  </si>
  <si>
    <t>豆芽菜</t>
    <phoneticPr fontId="1" type="noConversion"/>
  </si>
  <si>
    <t>73</t>
    <phoneticPr fontId="1" type="noConversion"/>
  </si>
  <si>
    <t>屏東縣滿州國小113年12月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</si>
</sst>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6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rgb="FF111111"/>
      <name val="微軟正黑體"/>
      <family val="2"/>
      <charset val="136"/>
    </font>
    <font>
      <sz val="14"/>
      <color rgb="FF7030A0"/>
      <name val="標楷體"/>
      <family val="4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086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3" xfId="21" applyNumberFormat="1" applyFont="1" applyBorder="1" applyAlignment="1" applyProtection="1">
      <alignment horizontal="center" shrinkToFit="1"/>
      <protection locked="0"/>
    </xf>
    <xf numFmtId="179" fontId="17" fillId="0" borderId="53" xfId="21" applyNumberFormat="1" applyFont="1" applyBorder="1" applyAlignment="1" applyProtection="1">
      <alignment horizont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3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4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49" fontId="0" fillId="24" borderId="55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57" xfId="24" applyFont="1" applyBorder="1" applyAlignment="1" applyProtection="1">
      <alignment horizontal="center" vertical="center" shrinkToFit="1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  <protection locked="0"/>
    </xf>
    <xf numFmtId="181" fontId="19" fillId="0" borderId="57" xfId="0" applyNumberFormat="1" applyFont="1" applyFill="1" applyBorder="1" applyAlignment="1" applyProtection="1">
      <alignment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/>
      <protection locked="0"/>
    </xf>
    <xf numFmtId="182" fontId="17" fillId="0" borderId="65" xfId="21" applyNumberFormat="1" applyFont="1" applyBorder="1" applyAlignment="1" applyProtection="1">
      <alignment horizontal="center" vertical="center" shrinkToFit="1"/>
      <protection locked="0"/>
    </xf>
    <xf numFmtId="182" fontId="17" fillId="0" borderId="65" xfId="0" applyNumberFormat="1" applyFont="1" applyBorder="1" applyAlignment="1" applyProtection="1">
      <alignment horizontal="center" shrinkToFit="1"/>
      <protection locked="0"/>
    </xf>
    <xf numFmtId="179" fontId="39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3" xfId="27" applyNumberFormat="1" applyFont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0" fontId="10" fillId="0" borderId="65" xfId="27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51" xfId="27" applyNumberFormat="1" applyFont="1" applyBorder="1" applyProtection="1">
      <alignment vertical="center"/>
      <protection locked="0"/>
    </xf>
    <xf numFmtId="0" fontId="10" fillId="0" borderId="65" xfId="25" applyFont="1" applyBorder="1" applyAlignment="1" applyProtection="1">
      <alignment vertical="center" shrinkToFit="1"/>
      <protection locked="0"/>
    </xf>
    <xf numFmtId="0" fontId="10" fillId="0" borderId="65" xfId="25" applyFont="1" applyBorder="1" applyAlignment="1" applyProtection="1">
      <alignment horizontal="right" vertical="center" shrinkToFit="1"/>
      <protection locked="0"/>
    </xf>
    <xf numFmtId="49" fontId="10" fillId="0" borderId="67" xfId="27" applyNumberFormat="1" applyFont="1" applyBorder="1" applyProtection="1">
      <alignment vertical="center"/>
      <protection locked="0"/>
    </xf>
    <xf numFmtId="49" fontId="10" fillId="0" borderId="67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66" xfId="27" applyNumberFormat="1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Protection="1">
      <alignment vertical="center"/>
      <protection locked="0"/>
    </xf>
    <xf numFmtId="180" fontId="9" fillId="0" borderId="53" xfId="27" applyNumberFormat="1" applyFont="1" applyFill="1" applyBorder="1" applyAlignment="1" applyProtection="1">
      <alignment horizontal="right"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right" vertical="center"/>
      <protection locked="0"/>
    </xf>
    <xf numFmtId="49" fontId="40" fillId="0" borderId="55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3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6" xfId="26" applyFont="1" applyBorder="1" applyAlignment="1" applyProtection="1">
      <alignment vertical="center" shrinkToFit="1"/>
      <protection locked="0"/>
    </xf>
    <xf numFmtId="0" fontId="10" fillId="0" borderId="56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vertical="center"/>
      <protection locked="0"/>
    </xf>
    <xf numFmtId="49" fontId="9" fillId="0" borderId="53" xfId="27" applyNumberFormat="1" applyFont="1" applyFill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5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vertical="center"/>
      <protection locked="0"/>
    </xf>
    <xf numFmtId="49" fontId="40" fillId="0" borderId="65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70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3" xfId="21" applyFont="1" applyBorder="1" applyAlignment="1" applyProtection="1">
      <alignment horizontal="center" vertical="center" shrinkToFit="1"/>
    </xf>
    <xf numFmtId="0" fontId="9" fillId="0" borderId="70" xfId="21" applyFont="1" applyBorder="1" applyAlignment="1" applyProtection="1">
      <alignment horizontal="center" vertical="center"/>
    </xf>
    <xf numFmtId="0" fontId="9" fillId="0" borderId="70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49" fillId="0" borderId="70" xfId="0" applyFont="1" applyBorder="1" applyAlignment="1" applyProtection="1">
      <alignment vertical="center" shrinkToFit="1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9" fillId="0" borderId="70" xfId="21" applyFont="1" applyBorder="1" applyAlignment="1" applyProtection="1">
      <alignment horizontal="left" vertical="center"/>
      <protection locked="0"/>
    </xf>
    <xf numFmtId="0" fontId="9" fillId="0" borderId="70" xfId="21" applyFont="1" applyBorder="1" applyAlignment="1" applyProtection="1">
      <alignment horizontal="right" vertical="center"/>
      <protection locked="0"/>
    </xf>
    <xf numFmtId="49" fontId="9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Protection="1">
      <alignment vertical="center"/>
      <protection locked="0"/>
    </xf>
    <xf numFmtId="0" fontId="9" fillId="0" borderId="70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shrinkToFit="1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17" fillId="0" borderId="73" xfId="21" applyFont="1" applyBorder="1" applyAlignment="1" applyProtection="1">
      <alignment horizontal="center" vertical="center"/>
      <protection locked="0"/>
    </xf>
    <xf numFmtId="0" fontId="17" fillId="0" borderId="70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182" fontId="17" fillId="0" borderId="70" xfId="21" applyNumberFormat="1" applyFont="1" applyBorder="1" applyAlignment="1" applyProtection="1">
      <alignment horizontal="center" shrinkToFit="1"/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0" xfId="21" applyNumberFormat="1" applyFont="1" applyBorder="1" applyAlignment="1" applyProtection="1">
      <alignment horizontal="center" shrinkToFit="1"/>
      <protection locked="0"/>
    </xf>
    <xf numFmtId="179" fontId="39" fillId="0" borderId="70" xfId="21" applyNumberFormat="1" applyFont="1" applyBorder="1" applyAlignment="1" applyProtection="1">
      <alignment horizontal="center" shrinkToFit="1"/>
      <protection locked="0"/>
    </xf>
    <xf numFmtId="179" fontId="17" fillId="0" borderId="70" xfId="21" applyNumberFormat="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182" fontId="17" fillId="26" borderId="12" xfId="0" applyNumberFormat="1" applyFont="1" applyFill="1" applyBorder="1" applyAlignment="1" applyProtection="1">
      <alignment horizontal="center" vertical="center"/>
    </xf>
    <xf numFmtId="181" fontId="19" fillId="26" borderId="12" xfId="0" applyNumberFormat="1" applyFont="1" applyFill="1" applyBorder="1" applyAlignment="1" applyProtection="1">
      <alignment vertical="center"/>
    </xf>
    <xf numFmtId="0" fontId="19" fillId="26" borderId="12" xfId="0" applyFont="1" applyFill="1" applyBorder="1" applyAlignment="1" applyProtection="1">
      <alignment horizontal="center" vertical="center"/>
    </xf>
    <xf numFmtId="0" fontId="19" fillId="26" borderId="13" xfId="0" applyFont="1" applyFill="1" applyBorder="1" applyAlignment="1" applyProtection="1">
      <alignment horizontal="center" vertical="center"/>
    </xf>
    <xf numFmtId="0" fontId="3" fillId="26" borderId="0" xfId="0" applyFont="1" applyFill="1" applyAlignment="1">
      <alignment vertical="center"/>
    </xf>
    <xf numFmtId="182" fontId="17" fillId="26" borderId="12" xfId="0" applyNumberFormat="1" applyFont="1" applyFill="1" applyBorder="1" applyAlignment="1" applyProtection="1">
      <alignment horizontal="center" vertical="center"/>
      <protection locked="0"/>
    </xf>
    <xf numFmtId="182" fontId="19" fillId="26" borderId="16" xfId="0" applyNumberFormat="1" applyFont="1" applyFill="1" applyBorder="1" applyAlignment="1" applyProtection="1">
      <alignment horizontal="center" vertical="center"/>
    </xf>
    <xf numFmtId="182" fontId="19" fillId="26" borderId="12" xfId="0" applyNumberFormat="1" applyFont="1" applyFill="1" applyBorder="1" applyAlignment="1" applyProtection="1">
      <alignment horizontal="center" vertical="center"/>
      <protection locked="0"/>
    </xf>
    <xf numFmtId="49" fontId="40" fillId="0" borderId="51" xfId="27" applyNumberFormat="1" applyFont="1" applyFill="1" applyBorder="1" applyProtection="1">
      <alignment vertical="center"/>
      <protection locked="0"/>
    </xf>
    <xf numFmtId="0" fontId="40" fillId="0" borderId="65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Fill="1" applyBorder="1" applyAlignment="1" applyProtection="1">
      <alignment horizontal="right" vertical="center"/>
      <protection locked="0"/>
    </xf>
    <xf numFmtId="49" fontId="40" fillId="0" borderId="70" xfId="27" applyNumberFormat="1" applyFont="1" applyFill="1" applyBorder="1" applyProtection="1">
      <alignment vertical="center"/>
      <protection locked="0"/>
    </xf>
    <xf numFmtId="0" fontId="40" fillId="0" borderId="25" xfId="0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center"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Fill="1" applyBorder="1" applyAlignment="1" applyProtection="1">
      <alignment horizontal="center"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7" xfId="24" applyFont="1" applyFill="1" applyBorder="1" applyAlignment="1" applyProtection="1">
      <alignment horizontal="center" vertical="center" shrinkToFit="1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6" xfId="27" applyNumberFormat="1" applyFont="1" applyBorder="1" applyProtection="1">
      <alignment vertical="center"/>
      <protection locked="0"/>
    </xf>
    <xf numFmtId="49" fontId="10" fillId="0" borderId="76" xfId="27" applyNumberFormat="1" applyFont="1" applyBorder="1" applyAlignment="1" applyProtection="1">
      <alignment horizontal="right" vertical="center"/>
      <protection locked="0"/>
    </xf>
    <xf numFmtId="49" fontId="9" fillId="0" borderId="76" xfId="0" applyNumberFormat="1" applyFont="1" applyBorder="1" applyAlignment="1" applyProtection="1">
      <alignment vertical="center"/>
      <protection locked="0"/>
    </xf>
    <xf numFmtId="49" fontId="9" fillId="0" borderId="77" xfId="27" applyNumberFormat="1" applyFont="1" applyBorder="1" applyProtection="1">
      <alignment vertical="center"/>
      <protection locked="0"/>
    </xf>
    <xf numFmtId="49" fontId="9" fillId="0" borderId="77" xfId="27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5" xfId="27" applyNumberFormat="1" applyFont="1" applyFill="1" applyBorder="1" applyAlignment="1" applyProtection="1">
      <alignment horizontal="right" vertical="center"/>
      <protection locked="0"/>
    </xf>
    <xf numFmtId="49" fontId="49" fillId="0" borderId="6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Fill="1" applyBorder="1" applyAlignment="1" applyProtection="1">
      <alignment vertical="center"/>
      <protection locked="0"/>
    </xf>
    <xf numFmtId="49" fontId="49" fillId="0" borderId="25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40" fillId="0" borderId="81" xfId="27" applyNumberFormat="1" applyFont="1" applyFill="1" applyBorder="1" applyProtection="1">
      <alignment vertical="center"/>
      <protection locked="0"/>
    </xf>
    <xf numFmtId="0" fontId="40" fillId="0" borderId="81" xfId="21" applyFont="1" applyFill="1" applyBorder="1" applyAlignment="1" applyProtection="1">
      <alignment horizontal="right" shrinkToFit="1"/>
      <protection locked="0"/>
    </xf>
    <xf numFmtId="0" fontId="9" fillId="0" borderId="81" xfId="27" applyFont="1" applyFill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Protection="1">
      <alignment vertical="center"/>
      <protection locked="0"/>
    </xf>
    <xf numFmtId="49" fontId="9" fillId="0" borderId="81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6" xfId="27" applyNumberFormat="1" applyFont="1" applyBorder="1" applyProtection="1">
      <alignment vertical="center"/>
      <protection locked="0"/>
    </xf>
    <xf numFmtId="49" fontId="9" fillId="0" borderId="86" xfId="27" applyNumberFormat="1" applyFont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Protection="1">
      <alignment vertical="center"/>
      <protection locked="0"/>
    </xf>
    <xf numFmtId="49" fontId="40" fillId="0" borderId="84" xfId="27" applyNumberFormat="1" applyFont="1" applyFill="1" applyBorder="1" applyProtection="1">
      <alignment vertical="center"/>
      <protection locked="0"/>
    </xf>
    <xf numFmtId="182" fontId="17" fillId="26" borderId="51" xfId="0" applyNumberFormat="1" applyFont="1" applyFill="1" applyBorder="1" applyAlignment="1" applyProtection="1">
      <alignment horizontal="center" vertical="center"/>
    </xf>
    <xf numFmtId="182" fontId="19" fillId="0" borderId="51" xfId="0" applyNumberFormat="1" applyFont="1" applyFill="1" applyBorder="1" applyAlignment="1" applyProtection="1">
      <alignment horizontal="center" vertical="center"/>
    </xf>
    <xf numFmtId="0" fontId="38" fillId="0" borderId="87" xfId="24" applyFont="1" applyFill="1" applyBorder="1" applyAlignment="1" applyProtection="1">
      <alignment horizontal="center" vertical="center" shrinkToFit="1"/>
      <protection locked="0"/>
    </xf>
    <xf numFmtId="0" fontId="53" fillId="0" borderId="0" xfId="0" applyFont="1" applyFill="1" applyAlignment="1">
      <alignment vertical="center"/>
    </xf>
    <xf numFmtId="49" fontId="40" fillId="0" borderId="91" xfId="27" applyNumberFormat="1" applyFont="1" applyBorder="1" applyAlignment="1" applyProtection="1">
      <alignment horizontal="right"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49" fontId="10" fillId="0" borderId="91" xfId="27" applyNumberFormat="1" applyFont="1" applyBorder="1" applyAlignment="1" applyProtection="1">
      <alignment horizontal="right" vertical="center"/>
      <protection locked="0"/>
    </xf>
    <xf numFmtId="49" fontId="9" fillId="0" borderId="91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9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6" xfId="21" applyFont="1" applyBorder="1" applyAlignment="1" applyProtection="1">
      <alignment horizontal="center" vertical="top"/>
      <protection locked="0"/>
    </xf>
    <xf numFmtId="49" fontId="40" fillId="0" borderId="78" xfId="0" applyNumberFormat="1" applyFont="1" applyFill="1" applyBorder="1" applyAlignment="1" applyProtection="1">
      <alignment vertical="center"/>
      <protection locked="0"/>
    </xf>
    <xf numFmtId="49" fontId="10" fillId="0" borderId="52" xfId="27" applyNumberFormat="1" applyFont="1" applyFill="1" applyBorder="1" applyProtection="1">
      <alignment vertical="center"/>
      <protection locked="0"/>
    </xf>
    <xf numFmtId="49" fontId="10" fillId="0" borderId="69" xfId="27" applyNumberFormat="1" applyFont="1" applyFill="1" applyBorder="1" applyAlignment="1" applyProtection="1">
      <alignment horizontal="right" vertical="center"/>
      <protection locked="0"/>
    </xf>
    <xf numFmtId="0" fontId="40" fillId="0" borderId="89" xfId="21" applyFont="1" applyFill="1" applyBorder="1" applyAlignment="1" applyProtection="1">
      <alignment vertical="center" shrinkToFit="1"/>
      <protection locked="0"/>
    </xf>
    <xf numFmtId="49" fontId="9" fillId="0" borderId="89" xfId="27" applyNumberFormat="1" applyFont="1" applyFill="1" applyBorder="1" applyAlignment="1" applyProtection="1">
      <alignment horizontal="right" vertical="center"/>
      <protection locked="0"/>
    </xf>
    <xf numFmtId="49" fontId="10" fillId="0" borderId="89" xfId="27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Fill="1" applyBorder="1" applyProtection="1">
      <alignment vertical="center"/>
      <protection locked="0"/>
    </xf>
    <xf numFmtId="0" fontId="9" fillId="0" borderId="82" xfId="27" applyFont="1" applyFill="1" applyBorder="1" applyAlignment="1" applyProtection="1">
      <alignment horizontal="right" vertical="center"/>
      <protection locked="0"/>
    </xf>
    <xf numFmtId="49" fontId="40" fillId="0" borderId="84" xfId="27" applyNumberFormat="1" applyFont="1" applyFill="1" applyBorder="1" applyAlignment="1" applyProtection="1">
      <alignment horizontal="right"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</xf>
    <xf numFmtId="181" fontId="39" fillId="0" borderId="12" xfId="0" applyNumberFormat="1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 applyProtection="1">
      <alignment horizontal="center" vertical="center"/>
    </xf>
    <xf numFmtId="0" fontId="54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4" fillId="26" borderId="0" xfId="21" applyFont="1" applyFill="1" applyAlignment="1">
      <alignment horizontal="center" vertical="center"/>
    </xf>
    <xf numFmtId="0" fontId="54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6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4" fillId="0" borderId="46" xfId="21" applyFont="1" applyBorder="1" applyAlignment="1">
      <alignment horizontal="center" vertical="center"/>
    </xf>
    <xf numFmtId="1" fontId="54" fillId="0" borderId="0" xfId="21" applyNumberFormat="1" applyFont="1" applyBorder="1" applyAlignment="1">
      <alignment horizontal="center" vertical="center"/>
    </xf>
    <xf numFmtId="181" fontId="54" fillId="0" borderId="0" xfId="21" applyNumberFormat="1" applyFont="1" applyAlignment="1">
      <alignment horizontal="center" vertical="center"/>
    </xf>
    <xf numFmtId="0" fontId="38" fillId="0" borderId="93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49" fontId="10" fillId="0" borderId="93" xfId="27" applyNumberFormat="1" applyFont="1" applyBorder="1" applyProtection="1">
      <alignment vertical="center"/>
      <protection locked="0"/>
    </xf>
    <xf numFmtId="49" fontId="10" fillId="0" borderId="93" xfId="27" applyNumberFormat="1" applyFont="1" applyBorder="1" applyAlignment="1" applyProtection="1">
      <alignment horizontal="right" vertical="center"/>
      <protection locked="0"/>
    </xf>
    <xf numFmtId="49" fontId="9" fillId="0" borderId="93" xfId="0" applyNumberFormat="1" applyFont="1" applyBorder="1" applyAlignment="1" applyProtection="1">
      <alignment vertical="center"/>
      <protection locked="0"/>
    </xf>
    <xf numFmtId="49" fontId="40" fillId="0" borderId="93" xfId="27" applyNumberFormat="1" applyFont="1" applyBorder="1" applyProtection="1">
      <alignment vertical="center"/>
      <protection locked="0"/>
    </xf>
    <xf numFmtId="49" fontId="9" fillId="0" borderId="93" xfId="0" applyNumberFormat="1" applyFont="1" applyBorder="1" applyAlignment="1" applyProtection="1">
      <alignment horizontal="right" vertical="center"/>
      <protection locked="0"/>
    </xf>
    <xf numFmtId="49" fontId="49" fillId="0" borderId="93" xfId="0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Protection="1">
      <alignment vertical="center"/>
      <protection locked="0"/>
    </xf>
    <xf numFmtId="0" fontId="9" fillId="0" borderId="65" xfId="21" applyFont="1" applyBorder="1" applyAlignment="1" applyProtection="1">
      <alignment horizontal="right" shrinkToFit="1"/>
      <protection locked="0"/>
    </xf>
    <xf numFmtId="0" fontId="9" fillId="0" borderId="51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4" xfId="21" applyNumberFormat="1" applyFont="1" applyBorder="1" applyAlignment="1" applyProtection="1">
      <alignment vertical="center"/>
      <protection locked="0"/>
    </xf>
    <xf numFmtId="0" fontId="40" fillId="0" borderId="65" xfId="27" applyFont="1" applyFill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Alignment="1" applyProtection="1">
      <alignment horizontal="right" vertical="center"/>
      <protection locked="0"/>
    </xf>
    <xf numFmtId="182" fontId="10" fillId="0" borderId="74" xfId="21" applyNumberFormat="1" applyFont="1" applyBorder="1" applyAlignment="1" applyProtection="1">
      <alignment vertical="center"/>
      <protection locked="0"/>
    </xf>
    <xf numFmtId="49" fontId="9" fillId="0" borderId="79" xfId="0" applyNumberFormat="1" applyFont="1" applyBorder="1" applyAlignment="1" applyProtection="1">
      <alignment vertical="center"/>
      <protection locked="0"/>
    </xf>
    <xf numFmtId="49" fontId="9" fillId="0" borderId="79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Alignment="1" applyProtection="1">
      <alignment horizontal="center" vertical="center"/>
      <protection locked="0"/>
    </xf>
    <xf numFmtId="0" fontId="10" fillId="0" borderId="86" xfId="27" applyFont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Protection="1">
      <alignment vertical="center"/>
      <protection locked="0"/>
    </xf>
    <xf numFmtId="49" fontId="9" fillId="0" borderId="79" xfId="27" applyNumberFormat="1" applyFont="1" applyBorder="1" applyProtection="1">
      <alignment vertical="center"/>
      <protection locked="0"/>
    </xf>
    <xf numFmtId="181" fontId="10" fillId="0" borderId="62" xfId="21" applyNumberFormat="1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horizontal="right" vertical="center"/>
      <protection locked="0"/>
    </xf>
    <xf numFmtId="0" fontId="9" fillId="0" borderId="86" xfId="21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shrinkToFit="1"/>
      <protection locked="0"/>
    </xf>
    <xf numFmtId="0" fontId="10" fillId="0" borderId="79" xfId="21" applyFont="1" applyBorder="1" applyAlignment="1" applyProtection="1">
      <alignment horizontal="right"/>
      <protection locked="0"/>
    </xf>
    <xf numFmtId="181" fontId="9" fillId="0" borderId="79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49" fontId="40" fillId="0" borderId="93" xfId="0" applyNumberFormat="1" applyFont="1" applyFill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56" fillId="0" borderId="25" xfId="0" applyFont="1" applyBorder="1" applyAlignment="1" applyProtection="1">
      <alignment horizontal="right" vertical="center"/>
      <protection locked="0"/>
    </xf>
    <xf numFmtId="49" fontId="56" fillId="0" borderId="25" xfId="0" applyNumberFormat="1" applyFont="1" applyBorder="1" applyAlignment="1" applyProtection="1">
      <alignment horizontal="right" vertical="center"/>
      <protection locked="0"/>
    </xf>
    <xf numFmtId="0" fontId="40" fillId="0" borderId="97" xfId="21" applyFont="1" applyBorder="1" applyProtection="1"/>
    <xf numFmtId="0" fontId="40" fillId="0" borderId="98" xfId="21" applyFont="1" applyBorder="1" applyAlignment="1" applyProtection="1">
      <alignment horizontal="center" vertical="center" shrinkToFit="1"/>
    </xf>
    <xf numFmtId="0" fontId="40" fillId="0" borderId="98" xfId="21" applyFont="1" applyBorder="1" applyAlignment="1" applyProtection="1">
      <alignment horizontal="center" vertical="center"/>
    </xf>
    <xf numFmtId="0" fontId="40" fillId="0" borderId="98" xfId="21" applyFont="1" applyBorder="1" applyAlignment="1" applyProtection="1"/>
    <xf numFmtId="0" fontId="40" fillId="0" borderId="99" xfId="21" applyFont="1" applyBorder="1" applyAlignment="1" applyProtection="1">
      <alignment horizontal="center" vertical="center" shrinkToFit="1"/>
    </xf>
    <xf numFmtId="0" fontId="40" fillId="0" borderId="51" xfId="21" applyFont="1" applyBorder="1" applyAlignment="1" applyProtection="1">
      <alignment horizontal="center" vertical="center" shrinkToFit="1"/>
    </xf>
    <xf numFmtId="0" fontId="40" fillId="0" borderId="98" xfId="26" applyNumberFormat="1" applyFont="1" applyFill="1" applyBorder="1" applyAlignment="1" applyProtection="1">
      <alignment vertical="center" shrinkToFit="1"/>
      <protection locked="0"/>
    </xf>
    <xf numFmtId="0" fontId="40" fillId="0" borderId="98" xfId="27" applyFont="1" applyBorder="1" applyAlignment="1" applyProtection="1">
      <alignment horizontal="right" vertical="center"/>
      <protection locked="0"/>
    </xf>
    <xf numFmtId="181" fontId="40" fillId="0" borderId="99" xfId="21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vertical="center"/>
      <protection locked="0"/>
    </xf>
    <xf numFmtId="1" fontId="40" fillId="0" borderId="98" xfId="27" applyNumberFormat="1" applyFont="1" applyBorder="1" applyAlignment="1" applyProtection="1">
      <alignment horizontal="right" vertical="center"/>
      <protection locked="0"/>
    </xf>
    <xf numFmtId="0" fontId="40" fillId="0" borderId="98" xfId="27" applyFont="1" applyBorder="1" applyAlignment="1" applyProtection="1">
      <alignment horizontal="left" vertical="center"/>
      <protection locked="0"/>
    </xf>
    <xf numFmtId="49" fontId="40" fillId="0" borderId="98" xfId="27" applyNumberFormat="1" applyFont="1" applyBorder="1" applyAlignment="1" applyProtection="1">
      <alignment horizontal="right" vertical="center"/>
      <protection locked="0"/>
    </xf>
    <xf numFmtId="49" fontId="40" fillId="0" borderId="98" xfId="27" applyNumberFormat="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right" vertical="center"/>
      <protection locked="0"/>
    </xf>
    <xf numFmtId="49" fontId="56" fillId="0" borderId="98" xfId="27" applyNumberFormat="1" applyFont="1" applyBorder="1" applyProtection="1">
      <alignment vertical="center"/>
      <protection locked="0"/>
    </xf>
    <xf numFmtId="49" fontId="56" fillId="0" borderId="98" xfId="27" applyNumberFormat="1" applyFont="1" applyBorder="1" applyAlignment="1" applyProtection="1">
      <alignment horizontal="right" vertical="center"/>
      <protection locked="0"/>
    </xf>
    <xf numFmtId="181" fontId="56" fillId="0" borderId="99" xfId="21" applyNumberFormat="1" applyFont="1" applyFill="1" applyBorder="1" applyAlignment="1" applyProtection="1">
      <alignment vertical="center"/>
      <protection locked="0"/>
    </xf>
    <xf numFmtId="49" fontId="56" fillId="0" borderId="98" xfId="0" applyNumberFormat="1" applyFont="1" applyBorder="1" applyAlignment="1" applyProtection="1">
      <alignment vertical="center"/>
      <protection locked="0"/>
    </xf>
    <xf numFmtId="49" fontId="56" fillId="0" borderId="98" xfId="0" applyNumberFormat="1" applyFont="1" applyBorder="1" applyAlignment="1" applyProtection="1">
      <alignment horizontal="right" vertical="center"/>
      <protection locked="0"/>
    </xf>
    <xf numFmtId="0" fontId="56" fillId="0" borderId="98" xfId="21" applyFont="1" applyFill="1" applyBorder="1" applyAlignment="1" applyProtection="1">
      <alignment shrinkToFit="1"/>
      <protection locked="0"/>
    </xf>
    <xf numFmtId="0" fontId="56" fillId="0" borderId="98" xfId="21" applyFont="1" applyFill="1" applyBorder="1" applyAlignment="1" applyProtection="1">
      <protection locked="0"/>
    </xf>
    <xf numFmtId="0" fontId="17" fillId="0" borderId="98" xfId="21" applyFont="1" applyBorder="1" applyAlignment="1" applyProtection="1">
      <protection locked="0"/>
    </xf>
    <xf numFmtId="0" fontId="17" fillId="0" borderId="98" xfId="21" applyFont="1" applyBorder="1" applyAlignment="1" applyProtection="1">
      <alignment shrinkToFit="1"/>
      <protection locked="0"/>
    </xf>
    <xf numFmtId="0" fontId="17" fillId="0" borderId="99" xfId="21" applyFont="1" applyBorder="1" applyAlignment="1" applyProtection="1">
      <alignment horizontal="center" vertical="center"/>
      <protection locked="0"/>
    </xf>
    <xf numFmtId="0" fontId="17" fillId="0" borderId="51" xfId="21" applyFont="1" applyBorder="1" applyAlignment="1" applyProtection="1">
      <alignment horizontal="center" vertical="top"/>
      <protection locked="0"/>
    </xf>
    <xf numFmtId="0" fontId="17" fillId="0" borderId="96" xfId="21" applyFont="1" applyBorder="1" applyAlignment="1" applyProtection="1">
      <alignment horizontal="center" vertical="center"/>
      <protection locked="0"/>
    </xf>
    <xf numFmtId="0" fontId="17" fillId="0" borderId="97" xfId="21" applyFont="1" applyBorder="1" applyAlignment="1" applyProtection="1">
      <alignment horizontal="center" vertical="top"/>
      <protection locked="0"/>
    </xf>
    <xf numFmtId="0" fontId="17" fillId="0" borderId="99" xfId="21" applyFont="1" applyBorder="1" applyAlignment="1" applyProtection="1">
      <alignment shrinkToFit="1"/>
      <protection locked="0"/>
    </xf>
    <xf numFmtId="0" fontId="17" fillId="0" borderId="99" xfId="21" applyFont="1" applyBorder="1" applyProtection="1">
      <protection locked="0"/>
    </xf>
    <xf numFmtId="182" fontId="17" fillId="0" borderId="98" xfId="21" applyNumberFormat="1" applyFont="1" applyBorder="1" applyAlignment="1" applyProtection="1">
      <alignment horizontal="center" shrinkToFit="1"/>
      <protection locked="0"/>
    </xf>
    <xf numFmtId="0" fontId="17" fillId="0" borderId="98" xfId="21" applyFont="1" applyBorder="1" applyAlignment="1" applyProtection="1">
      <alignment horizontal="center"/>
      <protection locked="0"/>
    </xf>
    <xf numFmtId="182" fontId="17" fillId="0" borderId="98" xfId="21" applyNumberFormat="1" applyFont="1" applyBorder="1" applyAlignment="1" applyProtection="1">
      <alignment horizontal="center" vertical="center" shrinkToFit="1"/>
      <protection locked="0"/>
    </xf>
    <xf numFmtId="182" fontId="17" fillId="0" borderId="98" xfId="0" applyNumberFormat="1" applyFont="1" applyBorder="1" applyAlignment="1" applyProtection="1">
      <alignment horizontal="center" shrinkToFit="1"/>
      <protection locked="0"/>
    </xf>
    <xf numFmtId="0" fontId="17" fillId="0" borderId="99" xfId="21" applyFont="1" applyBorder="1" applyAlignment="1" applyProtection="1">
      <alignment horizontal="center"/>
      <protection locked="0"/>
    </xf>
    <xf numFmtId="179" fontId="17" fillId="0" borderId="98" xfId="21" applyNumberFormat="1" applyFont="1" applyBorder="1" applyAlignment="1" applyProtection="1">
      <alignment horizontal="center" shrinkToFit="1"/>
      <protection locked="0"/>
    </xf>
    <xf numFmtId="179" fontId="39" fillId="0" borderId="98" xfId="21" applyNumberFormat="1" applyFont="1" applyBorder="1" applyAlignment="1" applyProtection="1">
      <alignment horizontal="center" shrinkToFit="1"/>
      <protection locked="0"/>
    </xf>
    <xf numFmtId="179" fontId="17" fillId="0" borderId="98" xfId="21" applyNumberFormat="1" applyFont="1" applyBorder="1" applyAlignment="1" applyProtection="1">
      <alignment horizontal="center"/>
      <protection locked="0"/>
    </xf>
    <xf numFmtId="179" fontId="39" fillId="0" borderId="98" xfId="21" applyNumberFormat="1" applyFont="1" applyBorder="1" applyAlignment="1" applyProtection="1">
      <alignment horizontal="center"/>
      <protection locked="0"/>
    </xf>
    <xf numFmtId="0" fontId="17" fillId="0" borderId="68" xfId="21" applyFont="1" applyBorder="1" applyAlignment="1" applyProtection="1">
      <alignment horizontal="center"/>
      <protection locked="0"/>
    </xf>
    <xf numFmtId="49" fontId="55" fillId="0" borderId="65" xfId="27" applyNumberFormat="1" applyFont="1" applyBorder="1" applyProtection="1">
      <alignment vertical="center"/>
      <protection locked="0"/>
    </xf>
    <xf numFmtId="49" fontId="55" fillId="0" borderId="76" xfId="27" applyNumberFormat="1" applyFont="1" applyBorder="1" applyProtection="1">
      <alignment vertical="center"/>
      <protection locked="0"/>
    </xf>
    <xf numFmtId="49" fontId="55" fillId="0" borderId="76" xfId="0" applyNumberFormat="1" applyFont="1" applyBorder="1" applyAlignment="1" applyProtection="1">
      <alignment vertical="center"/>
      <protection locked="0"/>
    </xf>
    <xf numFmtId="0" fontId="40" fillId="0" borderId="98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101" xfId="27" applyNumberFormat="1" applyFont="1" applyBorder="1" applyProtection="1">
      <alignment vertical="center"/>
      <protection locked="0"/>
    </xf>
    <xf numFmtId="49" fontId="9" fillId="0" borderId="101" xfId="27" applyNumberFormat="1" applyFont="1" applyBorder="1" applyProtection="1">
      <alignment vertical="center"/>
      <protection locked="0"/>
    </xf>
    <xf numFmtId="49" fontId="9" fillId="0" borderId="101" xfId="27" applyNumberFormat="1" applyFont="1" applyBorder="1" applyAlignment="1" applyProtection="1">
      <alignment horizontal="right" vertical="center"/>
      <protection locked="0"/>
    </xf>
    <xf numFmtId="49" fontId="10" fillId="0" borderId="101" xfId="27" applyNumberFormat="1" applyFont="1" applyBorder="1" applyProtection="1">
      <alignment vertical="center"/>
      <protection locked="0"/>
    </xf>
    <xf numFmtId="49" fontId="40" fillId="0" borderId="101" xfId="0" applyNumberFormat="1" applyFont="1" applyBorder="1" applyAlignment="1" applyProtection="1">
      <alignment vertical="center"/>
      <protection locked="0"/>
    </xf>
    <xf numFmtId="49" fontId="10" fillId="0" borderId="101" xfId="27" applyNumberFormat="1" applyFont="1" applyBorder="1" applyAlignment="1" applyProtection="1">
      <alignment horizontal="right" vertical="center"/>
      <protection locked="0"/>
    </xf>
    <xf numFmtId="49" fontId="40" fillId="0" borderId="101" xfId="27" applyNumberFormat="1" applyFont="1" applyBorder="1" applyAlignment="1" applyProtection="1">
      <alignment horizontal="right" vertical="center"/>
      <protection locked="0"/>
    </xf>
    <xf numFmtId="0" fontId="40" fillId="0" borderId="101" xfId="27" applyFont="1" applyBorder="1" applyAlignment="1" applyProtection="1">
      <alignment horizontal="right" vertical="center"/>
      <protection locked="0"/>
    </xf>
    <xf numFmtId="181" fontId="40" fillId="0" borderId="99" xfId="21" applyNumberFormat="1" applyFont="1" applyFill="1" applyBorder="1" applyAlignment="1" applyProtection="1">
      <alignment vertical="center"/>
      <protection locked="0"/>
    </xf>
    <xf numFmtId="49" fontId="40" fillId="0" borderId="98" xfId="0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Border="1" applyProtection="1">
      <alignment vertical="center"/>
      <protection locked="0"/>
    </xf>
    <xf numFmtId="181" fontId="40" fillId="0" borderId="99" xfId="21" applyNumberFormat="1" applyFont="1" applyBorder="1" applyAlignment="1" applyProtection="1">
      <alignment horizontal="right" vertical="center"/>
      <protection locked="0"/>
    </xf>
    <xf numFmtId="180" fontId="40" fillId="0" borderId="101" xfId="27" applyNumberFormat="1" applyFont="1" applyBorder="1" applyAlignment="1" applyProtection="1">
      <alignment horizontal="right" vertical="center"/>
      <protection locked="0"/>
    </xf>
    <xf numFmtId="49" fontId="58" fillId="0" borderId="98" xfId="0" applyNumberFormat="1" applyFont="1" applyBorder="1" applyAlignment="1" applyProtection="1">
      <alignment horizontal="right" vertical="center"/>
      <protection locked="0"/>
    </xf>
    <xf numFmtId="181" fontId="58" fillId="0" borderId="99" xfId="21" applyNumberFormat="1" applyFont="1" applyFill="1" applyBorder="1" applyAlignment="1" applyProtection="1">
      <alignment vertical="center"/>
      <protection locked="0"/>
    </xf>
    <xf numFmtId="49" fontId="58" fillId="0" borderId="98" xfId="27" applyNumberFormat="1" applyFont="1" applyBorder="1" applyProtection="1">
      <alignment vertical="center"/>
      <protection locked="0"/>
    </xf>
    <xf numFmtId="0" fontId="40" fillId="0" borderId="98" xfId="21" applyFont="1" applyBorder="1" applyAlignment="1" applyProtection="1">
      <alignment horizontal="right" shrinkToFit="1"/>
      <protection locked="0"/>
    </xf>
    <xf numFmtId="49" fontId="58" fillId="0" borderId="98" xfId="27" applyNumberFormat="1" applyFont="1" applyBorder="1" applyAlignment="1" applyProtection="1">
      <alignment horizontal="right" vertical="center"/>
      <protection locked="0"/>
    </xf>
    <xf numFmtId="49" fontId="40" fillId="0" borderId="98" xfId="27" applyNumberFormat="1" applyFont="1" applyFill="1" applyBorder="1" applyProtection="1">
      <alignment vertical="center"/>
      <protection locked="0"/>
    </xf>
    <xf numFmtId="0" fontId="40" fillId="0" borderId="51" xfId="21" applyFont="1" applyBorder="1" applyAlignment="1" applyProtection="1">
      <alignment shrinkToFit="1"/>
      <protection locked="0"/>
    </xf>
    <xf numFmtId="184" fontId="40" fillId="0" borderId="99" xfId="21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horizontal="right" vertical="center"/>
      <protection locked="0"/>
    </xf>
    <xf numFmtId="0" fontId="40" fillId="0" borderId="98" xfId="21" applyFont="1" applyBorder="1" applyAlignment="1" applyProtection="1">
      <protection locked="0"/>
    </xf>
    <xf numFmtId="0" fontId="40" fillId="0" borderId="98" xfId="21" applyFont="1" applyBorder="1" applyAlignment="1" applyProtection="1">
      <alignment shrinkToFit="1"/>
      <protection locked="0"/>
    </xf>
    <xf numFmtId="181" fontId="40" fillId="0" borderId="99" xfId="21" applyNumberFormat="1" applyFont="1" applyBorder="1" applyAlignment="1" applyProtection="1">
      <alignment horizontal="center" vertical="center"/>
      <protection locked="0"/>
    </xf>
    <xf numFmtId="49" fontId="40" fillId="0" borderId="101" xfId="27" applyNumberFormat="1" applyFont="1" applyBorder="1" applyAlignment="1" applyProtection="1">
      <alignment horizontal="left" vertical="center"/>
      <protection locked="0"/>
    </xf>
    <xf numFmtId="49" fontId="9" fillId="26" borderId="101" xfId="0" applyNumberFormat="1" applyFont="1" applyFill="1" applyBorder="1" applyAlignment="1" applyProtection="1">
      <alignment horizontal="right" vertical="center"/>
      <protection locked="0"/>
    </xf>
    <xf numFmtId="49" fontId="9" fillId="0" borderId="101" xfId="0" applyNumberFormat="1" applyFont="1" applyBorder="1" applyAlignment="1" applyProtection="1">
      <alignment horizontal="right" vertical="center"/>
      <protection locked="0"/>
    </xf>
    <xf numFmtId="0" fontId="9" fillId="0" borderId="101" xfId="2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center" vertical="center" shrinkToFit="1"/>
      <protection locked="0"/>
    </xf>
    <xf numFmtId="0" fontId="40" fillId="0" borderId="99" xfId="21" applyFont="1" applyBorder="1" applyAlignment="1" applyProtection="1">
      <alignment horizontal="center" vertical="center"/>
      <protection locked="0"/>
    </xf>
    <xf numFmtId="0" fontId="40" fillId="0" borderId="98" xfId="21" applyFont="1" applyFill="1" applyBorder="1" applyAlignment="1" applyProtection="1">
      <alignment horizontal="center" vertical="center" shrinkToFit="1"/>
      <protection locked="0"/>
    </xf>
    <xf numFmtId="0" fontId="40" fillId="0" borderId="99" xfId="21" applyFont="1" applyFill="1" applyBorder="1" applyAlignment="1" applyProtection="1">
      <alignment horizontal="center" vertical="center"/>
      <protection locked="0"/>
    </xf>
    <xf numFmtId="0" fontId="40" fillId="0" borderId="51" xfId="21" applyFont="1" applyFill="1" applyBorder="1" applyAlignment="1" applyProtection="1">
      <alignment horizontal="center" vertical="center"/>
      <protection locked="0"/>
    </xf>
    <xf numFmtId="0" fontId="40" fillId="0" borderId="98" xfId="21" applyFont="1" applyFill="1" applyBorder="1" applyAlignment="1" applyProtection="1">
      <alignment horizontal="center" vertical="center"/>
      <protection locked="0"/>
    </xf>
    <xf numFmtId="0" fontId="40" fillId="0" borderId="99" xfId="21" applyFont="1" applyBorder="1" applyAlignment="1" applyProtection="1">
      <alignment horizontal="right" vertical="center" shrinkToFit="1"/>
      <protection locked="0"/>
    </xf>
    <xf numFmtId="0" fontId="40" fillId="0" borderId="99" xfId="21" applyFont="1" applyBorder="1" applyAlignment="1" applyProtection="1">
      <alignment horizontal="right" vertical="center"/>
      <protection locked="0"/>
    </xf>
    <xf numFmtId="0" fontId="9" fillId="0" borderId="0" xfId="21" applyFont="1" applyAlignment="1">
      <alignment horizontal="center" vertical="center"/>
    </xf>
    <xf numFmtId="49" fontId="40" fillId="0" borderId="93" xfId="27" applyNumberFormat="1" applyFont="1" applyFill="1" applyBorder="1" applyAlignment="1" applyProtection="1">
      <alignment horizontal="right" vertical="center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0" fontId="38" fillId="0" borderId="28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horizontal="center"/>
    </xf>
    <xf numFmtId="0" fontId="9" fillId="0" borderId="101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101" xfId="27" applyFont="1" applyFill="1" applyBorder="1" applyAlignment="1" applyProtection="1">
      <alignment horizontal="center" vertical="center"/>
      <protection locked="0"/>
    </xf>
    <xf numFmtId="49" fontId="40" fillId="0" borderId="101" xfId="0" applyNumberFormat="1" applyFont="1" applyFill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Protection="1">
      <alignment vertical="center"/>
      <protection locked="0"/>
    </xf>
    <xf numFmtId="49" fontId="40" fillId="0" borderId="91" xfId="0" applyNumberFormat="1" applyFont="1" applyFill="1" applyBorder="1" applyAlignment="1" applyProtection="1">
      <alignment vertical="center"/>
      <protection locked="0"/>
    </xf>
    <xf numFmtId="49" fontId="10" fillId="0" borderId="91" xfId="27" applyNumberFormat="1" applyFont="1" applyFill="1" applyBorder="1" applyProtection="1">
      <alignment vertical="center"/>
      <protection locked="0"/>
    </xf>
    <xf numFmtId="49" fontId="9" fillId="0" borderId="79" xfId="0" applyNumberFormat="1" applyFont="1" applyFill="1" applyBorder="1" applyAlignment="1" applyProtection="1">
      <alignment vertical="center"/>
      <protection locked="0"/>
    </xf>
    <xf numFmtId="49" fontId="10" fillId="0" borderId="86" xfId="27" applyNumberFormat="1" applyFont="1" applyFill="1" applyBorder="1" applyProtection="1">
      <alignment vertical="center"/>
      <protection locked="0"/>
    </xf>
    <xf numFmtId="49" fontId="10" fillId="0" borderId="79" xfId="27" applyNumberFormat="1" applyFont="1" applyFill="1" applyBorder="1" applyAlignment="1" applyProtection="1">
      <alignment horizontal="left" vertical="center"/>
      <protection locked="0"/>
    </xf>
    <xf numFmtId="49" fontId="10" fillId="0" borderId="79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8" xfId="21" applyFont="1" applyFill="1" applyBorder="1" applyAlignment="1" applyProtection="1">
      <alignment horizontal="center" vertical="center"/>
    </xf>
    <xf numFmtId="0" fontId="40" fillId="0" borderId="98" xfId="27" applyFont="1" applyFill="1" applyBorder="1" applyAlignment="1" applyProtection="1">
      <alignment horizontal="center" vertical="center"/>
      <protection locked="0"/>
    </xf>
    <xf numFmtId="49" fontId="10" fillId="0" borderId="101" xfId="27" applyNumberFormat="1" applyFont="1" applyFill="1" applyBorder="1" applyProtection="1">
      <alignment vertical="center"/>
      <protection locked="0"/>
    </xf>
    <xf numFmtId="49" fontId="40" fillId="0" borderId="98" xfId="0" applyNumberFormat="1" applyFont="1" applyFill="1" applyBorder="1" applyAlignment="1" applyProtection="1">
      <alignment vertical="center"/>
      <protection locked="0"/>
    </xf>
    <xf numFmtId="0" fontId="40" fillId="0" borderId="98" xfId="0" applyFont="1" applyFill="1" applyBorder="1" applyAlignment="1">
      <alignment vertical="center"/>
    </xf>
    <xf numFmtId="0" fontId="17" fillId="0" borderId="98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40" fillId="0" borderId="101" xfId="27" applyFont="1" applyFill="1" applyBorder="1" applyAlignment="1" applyProtection="1">
      <alignment horizontal="center" vertical="center"/>
      <protection locked="0"/>
    </xf>
    <xf numFmtId="49" fontId="40" fillId="0" borderId="101" xfId="27" applyNumberFormat="1" applyFont="1" applyFill="1" applyBorder="1" applyAlignment="1" applyProtection="1">
      <alignment horizontal="right" vertical="center"/>
      <protection locked="0"/>
    </xf>
    <xf numFmtId="49" fontId="10" fillId="0" borderId="101" xfId="27" applyNumberFormat="1" applyFont="1" applyFill="1" applyBorder="1" applyAlignment="1" applyProtection="1">
      <alignment horizontal="right" vertical="center"/>
      <protection locked="0"/>
    </xf>
    <xf numFmtId="49" fontId="9" fillId="0" borderId="101" xfId="27" applyNumberFormat="1" applyFont="1" applyFill="1" applyBorder="1" applyAlignment="1" applyProtection="1">
      <alignment horizontal="right" vertical="center"/>
      <protection locked="0"/>
    </xf>
    <xf numFmtId="49" fontId="9" fillId="0" borderId="101" xfId="27" applyNumberFormat="1" applyFont="1" applyFill="1" applyBorder="1" applyProtection="1">
      <alignment vertical="center"/>
      <protection locked="0"/>
    </xf>
    <xf numFmtId="49" fontId="10" fillId="0" borderId="91" xfId="27" applyNumberFormat="1" applyFont="1" applyFill="1" applyBorder="1" applyAlignment="1" applyProtection="1">
      <alignment horizontal="right" vertical="center"/>
      <protection locked="0"/>
    </xf>
    <xf numFmtId="49" fontId="9" fillId="0" borderId="91" xfId="0" applyNumberFormat="1" applyFont="1" applyFill="1" applyBorder="1" applyAlignment="1" applyProtection="1">
      <alignment horizontal="right" vertical="center"/>
      <protection locked="0"/>
    </xf>
    <xf numFmtId="49" fontId="9" fillId="0" borderId="101" xfId="0" applyNumberFormat="1" applyFont="1" applyFill="1" applyBorder="1" applyAlignment="1" applyProtection="1">
      <alignment vertical="center"/>
      <protection locked="0"/>
    </xf>
    <xf numFmtId="181" fontId="10" fillId="0" borderId="32" xfId="21" applyNumberFormat="1" applyFont="1" applyFill="1" applyBorder="1" applyAlignment="1" applyProtection="1">
      <alignment vertical="center"/>
      <protection locked="0"/>
    </xf>
    <xf numFmtId="0" fontId="49" fillId="0" borderId="25" xfId="0" applyFont="1" applyFill="1" applyBorder="1" applyAlignment="1" applyProtection="1">
      <alignment horizontal="right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5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3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83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5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8" xfId="21" applyNumberFormat="1" applyFont="1" applyFill="1" applyBorder="1" applyAlignment="1" applyProtection="1">
      <alignment horizontal="center"/>
    </xf>
    <xf numFmtId="179" fontId="17" fillId="0" borderId="28" xfId="21" applyNumberFormat="1" applyFont="1" applyFill="1" applyBorder="1" applyAlignment="1" applyProtection="1">
      <alignment horizontal="center"/>
      <protection locked="0"/>
    </xf>
    <xf numFmtId="0" fontId="17" fillId="0" borderId="28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71" xfId="21" applyFont="1" applyFill="1" applyBorder="1" applyAlignment="1" applyProtection="1">
      <alignment horizontal="center" vertical="center" shrinkToFit="1"/>
    </xf>
    <xf numFmtId="181" fontId="10" fillId="0" borderId="71" xfId="21" applyNumberFormat="1" applyFont="1" applyFill="1" applyBorder="1" applyAlignment="1" applyProtection="1">
      <alignment vertical="center"/>
      <protection locked="0"/>
    </xf>
    <xf numFmtId="180" fontId="9" fillId="0" borderId="101" xfId="27" applyNumberFormat="1" applyFont="1" applyFill="1" applyBorder="1" applyAlignment="1" applyProtection="1">
      <alignment horizontal="right" vertical="center"/>
      <protection locked="0"/>
    </xf>
    <xf numFmtId="0" fontId="40" fillId="0" borderId="101" xfId="21" applyFont="1" applyFill="1" applyBorder="1" applyAlignment="1" applyProtection="1">
      <alignment horizontal="right"/>
      <protection locked="0"/>
    </xf>
    <xf numFmtId="0" fontId="9" fillId="0" borderId="101" xfId="21" applyFont="1" applyFill="1" applyBorder="1" applyAlignment="1" applyProtection="1">
      <alignment horizontal="right" shrinkToFit="1"/>
      <protection locked="0"/>
    </xf>
    <xf numFmtId="49" fontId="40" fillId="0" borderId="82" xfId="0" applyNumberFormat="1" applyFont="1" applyFill="1" applyBorder="1" applyAlignment="1" applyProtection="1">
      <alignment vertical="center"/>
      <protection locked="0"/>
    </xf>
    <xf numFmtId="49" fontId="10" fillId="0" borderId="67" xfId="27" applyNumberFormat="1" applyFont="1" applyFill="1" applyBorder="1" applyProtection="1">
      <alignment vertical="center"/>
      <protection locked="0"/>
    </xf>
    <xf numFmtId="49" fontId="40" fillId="0" borderId="75" xfId="27" applyNumberFormat="1" applyFont="1" applyFill="1" applyBorder="1" applyAlignment="1" applyProtection="1">
      <alignment horizontal="right" vertical="center"/>
      <protection locked="0"/>
    </xf>
    <xf numFmtId="49" fontId="10" fillId="0" borderId="81" xfId="27" applyNumberFormat="1" applyFont="1" applyFill="1" applyBorder="1" applyProtection="1">
      <alignment vertical="center"/>
      <protection locked="0"/>
    </xf>
    <xf numFmtId="49" fontId="55" fillId="0" borderId="67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horizontal="right" vertical="center"/>
      <protection locked="0"/>
    </xf>
    <xf numFmtId="49" fontId="55" fillId="0" borderId="93" xfId="0" applyNumberFormat="1" applyFont="1" applyFill="1" applyBorder="1" applyAlignment="1" applyProtection="1">
      <alignment vertical="center"/>
      <protection locked="0"/>
    </xf>
    <xf numFmtId="0" fontId="52" fillId="0" borderId="81" xfId="0" applyFont="1" applyFill="1" applyBorder="1"/>
    <xf numFmtId="49" fontId="55" fillId="0" borderId="67" xfId="0" applyNumberFormat="1" applyFont="1" applyFill="1" applyBorder="1" applyAlignment="1" applyProtection="1">
      <alignment vertical="center"/>
      <protection locked="0"/>
    </xf>
    <xf numFmtId="49" fontId="55" fillId="0" borderId="81" xfId="0" applyNumberFormat="1" applyFont="1" applyFill="1" applyBorder="1" applyAlignment="1" applyProtection="1">
      <alignment vertical="center"/>
      <protection locked="0"/>
    </xf>
    <xf numFmtId="49" fontId="9" fillId="0" borderId="80" xfId="27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shrinkToFit="1"/>
      <protection locked="0"/>
    </xf>
    <xf numFmtId="0" fontId="17" fillId="0" borderId="26" xfId="21" applyFont="1" applyFill="1" applyBorder="1" applyAlignment="1" applyProtection="1">
      <alignment horizontal="center" vertical="center"/>
      <protection locked="0"/>
    </xf>
    <xf numFmtId="0" fontId="17" fillId="0" borderId="71" xfId="21" applyFont="1" applyFill="1" applyBorder="1" applyAlignment="1" applyProtection="1">
      <alignment shrinkToFit="1"/>
      <protection locked="0"/>
    </xf>
    <xf numFmtId="182" fontId="17" fillId="0" borderId="65" xfId="0" applyNumberFormat="1" applyFont="1" applyFill="1" applyBorder="1" applyAlignment="1" applyProtection="1">
      <alignment horizontal="center" shrinkToFit="1"/>
      <protection locked="0"/>
    </xf>
    <xf numFmtId="182" fontId="17" fillId="0" borderId="65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71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2" xfId="21" applyNumberFormat="1" applyFont="1" applyFill="1" applyBorder="1" applyAlignment="1" applyProtection="1">
      <alignment horizontal="center"/>
      <protection locked="0"/>
    </xf>
    <xf numFmtId="0" fontId="17" fillId="0" borderId="72" xfId="21" applyFont="1" applyFill="1" applyBorder="1" applyAlignment="1" applyProtection="1">
      <alignment horizontal="center"/>
      <protection locked="0"/>
    </xf>
    <xf numFmtId="0" fontId="17" fillId="0" borderId="47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7" xfId="21" applyFont="1" applyBorder="1" applyProtection="1"/>
    <xf numFmtId="0" fontId="9" fillId="0" borderId="101" xfId="21" applyFont="1" applyBorder="1" applyAlignment="1" applyProtection="1">
      <alignment horizontal="center" vertical="center" shrinkToFit="1"/>
    </xf>
    <xf numFmtId="0" fontId="9" fillId="0" borderId="101" xfId="21" applyFont="1" applyFill="1" applyBorder="1" applyAlignment="1" applyProtection="1">
      <alignment horizontal="center" vertical="center"/>
    </xf>
    <xf numFmtId="0" fontId="9" fillId="0" borderId="101" xfId="21" applyFont="1" applyFill="1" applyBorder="1" applyAlignment="1" applyProtection="1"/>
    <xf numFmtId="0" fontId="9" fillId="0" borderId="99" xfId="21" applyFont="1" applyFill="1" applyBorder="1" applyAlignment="1" applyProtection="1">
      <alignment horizontal="center" vertical="center" shrinkToFit="1"/>
    </xf>
    <xf numFmtId="0" fontId="9" fillId="0" borderId="51" xfId="21" applyFont="1" applyFill="1" applyBorder="1" applyAlignment="1" applyProtection="1">
      <alignment horizontal="center" vertical="center" shrinkToFit="1"/>
    </xf>
    <xf numFmtId="0" fontId="9" fillId="0" borderId="51" xfId="21" applyFont="1" applyBorder="1" applyAlignment="1" applyProtection="1">
      <alignment horizontal="center" vertical="center" shrinkToFit="1"/>
    </xf>
    <xf numFmtId="0" fontId="9" fillId="0" borderId="101" xfId="21" applyFont="1" applyBorder="1" applyAlignment="1" applyProtection="1">
      <alignment horizontal="center" vertical="center"/>
    </xf>
    <xf numFmtId="0" fontId="9" fillId="0" borderId="101" xfId="21" applyFont="1" applyBorder="1" applyAlignment="1" applyProtection="1"/>
    <xf numFmtId="0" fontId="9" fillId="0" borderId="99" xfId="21" applyFont="1" applyBorder="1" applyAlignment="1" applyProtection="1">
      <alignment horizontal="center" vertical="center" shrinkToFit="1"/>
    </xf>
    <xf numFmtId="0" fontId="10" fillId="0" borderId="101" xfId="26" applyNumberFormat="1" applyFont="1" applyFill="1" applyBorder="1" applyAlignment="1" applyProtection="1">
      <alignment vertical="center" shrinkToFit="1"/>
      <protection locked="0"/>
    </xf>
    <xf numFmtId="0" fontId="10" fillId="0" borderId="101" xfId="27" applyFont="1" applyFill="1" applyBorder="1" applyAlignment="1" applyProtection="1">
      <alignment horizontal="right" vertical="center"/>
      <protection locked="0"/>
    </xf>
    <xf numFmtId="181" fontId="10" fillId="0" borderId="99" xfId="21" applyNumberFormat="1" applyFont="1" applyFill="1" applyBorder="1" applyAlignment="1" applyProtection="1">
      <alignment vertical="center"/>
      <protection locked="0"/>
    </xf>
    <xf numFmtId="49" fontId="9" fillId="0" borderId="101" xfId="27" applyNumberFormat="1" applyFont="1" applyFill="1" applyBorder="1" applyAlignment="1" applyProtection="1">
      <alignment vertical="center"/>
      <protection locked="0"/>
    </xf>
    <xf numFmtId="1" fontId="10" fillId="0" borderId="101" xfId="27" applyNumberFormat="1" applyFont="1" applyFill="1" applyBorder="1" applyAlignment="1" applyProtection="1">
      <alignment horizontal="right" vertical="center"/>
      <protection locked="0"/>
    </xf>
    <xf numFmtId="1" fontId="10" fillId="0" borderId="99" xfId="21" applyNumberFormat="1" applyFont="1" applyFill="1" applyBorder="1" applyAlignment="1" applyProtection="1">
      <alignment vertical="center"/>
      <protection locked="0"/>
    </xf>
    <xf numFmtId="1" fontId="10" fillId="0" borderId="101" xfId="27" applyNumberFormat="1" applyFont="1" applyBorder="1" applyAlignment="1" applyProtection="1">
      <alignment horizontal="right" vertical="center"/>
      <protection locked="0"/>
    </xf>
    <xf numFmtId="181" fontId="10" fillId="0" borderId="99" xfId="21" applyNumberFormat="1" applyFont="1" applyBorder="1" applyAlignment="1" applyProtection="1">
      <alignment vertical="center"/>
      <protection locked="0"/>
    </xf>
    <xf numFmtId="0" fontId="10" fillId="0" borderId="101" xfId="27" applyFont="1" applyBorder="1" applyAlignment="1" applyProtection="1">
      <alignment horizontal="right" vertical="center"/>
      <protection locked="0"/>
    </xf>
    <xf numFmtId="49" fontId="10" fillId="0" borderId="101" xfId="27" applyNumberFormat="1" applyFont="1" applyFill="1" applyBorder="1" applyAlignment="1" applyProtection="1">
      <alignment horizontal="left" vertical="center"/>
      <protection locked="0"/>
    </xf>
    <xf numFmtId="0" fontId="9" fillId="0" borderId="101" xfId="21" applyFont="1" applyBorder="1" applyAlignment="1" applyProtection="1">
      <alignment horizontal="right" vertical="center"/>
      <protection locked="0"/>
    </xf>
    <xf numFmtId="49" fontId="49" fillId="0" borderId="101" xfId="0" applyNumberFormat="1" applyFont="1" applyBorder="1" applyAlignment="1" applyProtection="1">
      <alignment vertical="center"/>
      <protection locked="0"/>
    </xf>
    <xf numFmtId="0" fontId="40" fillId="0" borderId="101" xfId="21" applyFont="1" applyFill="1" applyBorder="1" applyAlignment="1" applyProtection="1">
      <alignment horizontal="right" shrinkToFit="1"/>
      <protection locked="0"/>
    </xf>
    <xf numFmtId="0" fontId="9" fillId="0" borderId="101" xfId="27" applyFont="1" applyFill="1" applyBorder="1" applyAlignment="1" applyProtection="1">
      <alignment horizontal="right" vertical="center"/>
      <protection locked="0"/>
    </xf>
    <xf numFmtId="0" fontId="10" fillId="0" borderId="101" xfId="21" applyFont="1" applyFill="1" applyBorder="1" applyAlignment="1" applyProtection="1">
      <alignment horizontal="right"/>
      <protection locked="0"/>
    </xf>
    <xf numFmtId="49" fontId="49" fillId="0" borderId="101" xfId="0" applyNumberFormat="1" applyFont="1" applyFill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Alignment="1" applyProtection="1">
      <alignment horizontal="left" vertical="center"/>
      <protection locked="0"/>
    </xf>
    <xf numFmtId="0" fontId="40" fillId="0" borderId="101" xfId="27" applyFont="1" applyFill="1" applyBorder="1" applyAlignment="1" applyProtection="1">
      <alignment horizontal="right" vertical="center"/>
      <protection locked="0"/>
    </xf>
    <xf numFmtId="49" fontId="9" fillId="0" borderId="101" xfId="0" applyNumberFormat="1" applyFont="1" applyFill="1" applyBorder="1" applyAlignment="1" applyProtection="1">
      <alignment horizontal="right" vertical="center"/>
      <protection locked="0"/>
    </xf>
    <xf numFmtId="181" fontId="10" fillId="0" borderId="99" xfId="21" applyNumberFormat="1" applyFont="1" applyFill="1" applyBorder="1" applyAlignment="1" applyProtection="1">
      <alignment horizontal="right" vertical="center"/>
      <protection locked="0"/>
    </xf>
    <xf numFmtId="182" fontId="10" fillId="0" borderId="99" xfId="21" applyNumberFormat="1" applyFont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Alignment="1" applyProtection="1">
      <alignment vertical="center"/>
      <protection locked="0"/>
    </xf>
    <xf numFmtId="0" fontId="10" fillId="0" borderId="101" xfId="27" applyNumberFormat="1" applyFont="1" applyFill="1" applyBorder="1" applyAlignment="1" applyProtection="1">
      <alignment horizontal="center" vertical="center"/>
      <protection locked="0"/>
    </xf>
    <xf numFmtId="49" fontId="10" fillId="0" borderId="101" xfId="27" applyNumberFormat="1" applyFont="1" applyFill="1" applyBorder="1" applyAlignment="1" applyProtection="1">
      <alignment horizontal="center" vertical="center"/>
      <protection locked="0"/>
    </xf>
    <xf numFmtId="181" fontId="10" fillId="0" borderId="99" xfId="21" applyNumberFormat="1" applyFont="1" applyFill="1" applyBorder="1" applyAlignment="1" applyProtection="1">
      <alignment horizontal="center" vertical="center"/>
      <protection locked="0"/>
    </xf>
    <xf numFmtId="0" fontId="9" fillId="0" borderId="51" xfId="21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101" xfId="0" applyFont="1" applyFill="1" applyBorder="1" applyAlignment="1" applyProtection="1">
      <alignment horizontal="center" vertical="center"/>
      <protection locked="0"/>
    </xf>
    <xf numFmtId="0" fontId="9" fillId="0" borderId="101" xfId="0" applyFont="1" applyFill="1" applyBorder="1" applyAlignment="1" applyProtection="1">
      <alignment horizontal="center" shrinkToFit="1"/>
      <protection locked="0"/>
    </xf>
    <xf numFmtId="0" fontId="9" fillId="0" borderId="99" xfId="0" applyFont="1" applyFill="1" applyBorder="1" applyAlignment="1" applyProtection="1">
      <alignment horizontal="center" vertical="center"/>
      <protection locked="0"/>
    </xf>
    <xf numFmtId="0" fontId="9" fillId="0" borderId="101" xfId="0" applyFont="1" applyBorder="1" applyAlignment="1" applyProtection="1">
      <alignment horizontal="center" shrinkToFit="1"/>
      <protection locked="0"/>
    </xf>
    <xf numFmtId="0" fontId="9" fillId="0" borderId="99" xfId="0" applyFont="1" applyBorder="1" applyAlignment="1" applyProtection="1">
      <alignment horizont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01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/>
      <protection locked="0"/>
    </xf>
    <xf numFmtId="0" fontId="17" fillId="0" borderId="95" xfId="21" applyFont="1" applyFill="1" applyBorder="1" applyAlignment="1" applyProtection="1">
      <protection locked="0"/>
    </xf>
    <xf numFmtId="0" fontId="17" fillId="0" borderId="95" xfId="21" applyFont="1" applyFill="1" applyBorder="1" applyAlignment="1" applyProtection="1">
      <alignment shrinkToFit="1"/>
      <protection locked="0"/>
    </xf>
    <xf numFmtId="0" fontId="17" fillId="0" borderId="60" xfId="21" applyFont="1" applyFill="1" applyBorder="1" applyAlignment="1" applyProtection="1">
      <alignment horizontal="center" vertical="center"/>
      <protection locked="0"/>
    </xf>
    <xf numFmtId="0" fontId="17" fillId="0" borderId="58" xfId="21" applyFont="1" applyFill="1" applyBorder="1" applyAlignment="1" applyProtection="1">
      <alignment horizontal="center" vertical="top"/>
      <protection locked="0"/>
    </xf>
    <xf numFmtId="0" fontId="12" fillId="0" borderId="95" xfId="21" applyFont="1" applyFill="1" applyBorder="1" applyAlignment="1">
      <alignment horizontal="center" vertical="center"/>
    </xf>
    <xf numFmtId="0" fontId="12" fillId="0" borderId="103" xfId="21" applyFont="1" applyFill="1" applyBorder="1" applyAlignment="1">
      <alignment horizontal="center" vertical="center"/>
    </xf>
    <xf numFmtId="0" fontId="17" fillId="0" borderId="95" xfId="21" applyFont="1" applyBorder="1" applyAlignment="1" applyProtection="1">
      <alignment shrinkToFit="1"/>
      <protection locked="0"/>
    </xf>
    <xf numFmtId="0" fontId="17" fillId="0" borderId="60" xfId="21" applyFont="1" applyBorder="1" applyAlignment="1" applyProtection="1">
      <alignment shrinkToFit="1"/>
      <protection locked="0"/>
    </xf>
    <xf numFmtId="0" fontId="17" fillId="0" borderId="58" xfId="21" applyFont="1" applyBorder="1" applyAlignment="1" applyProtection="1">
      <alignment horizontal="center" vertical="top"/>
      <protection locked="0"/>
    </xf>
    <xf numFmtId="0" fontId="16" fillId="0" borderId="95" xfId="21" applyNumberFormat="1" applyFont="1" applyBorder="1" applyAlignment="1" applyProtection="1">
      <alignment horizontal="center" vertical="center" shrinkToFit="1"/>
      <protection locked="0"/>
    </xf>
    <xf numFmtId="0" fontId="17" fillId="0" borderId="60" xfId="21" applyFont="1" applyBorder="1" applyProtection="1">
      <protection locked="0"/>
    </xf>
    <xf numFmtId="0" fontId="17" fillId="28" borderId="19" xfId="21" applyFont="1" applyFill="1" applyBorder="1" applyAlignment="1" applyProtection="1">
      <alignment horizontal="center" shrinkToFit="1"/>
      <protection locked="0"/>
    </xf>
    <xf numFmtId="0" fontId="17" fillId="28" borderId="24" xfId="21" applyFont="1" applyFill="1" applyBorder="1" applyAlignment="1" applyProtection="1">
      <alignment horizontal="center" shrinkToFit="1"/>
      <protection locked="0"/>
    </xf>
    <xf numFmtId="0" fontId="17" fillId="28" borderId="49" xfId="21" applyFont="1" applyFill="1" applyBorder="1" applyAlignment="1" applyProtection="1">
      <alignment horizontal="center" shrinkToFit="1"/>
      <protection locked="0"/>
    </xf>
    <xf numFmtId="0" fontId="38" fillId="0" borderId="89" xfId="0" applyFont="1" applyFill="1" applyBorder="1" applyAlignment="1" applyProtection="1">
      <alignment horizontal="center" vertical="center" wrapText="1"/>
      <protection locked="0"/>
    </xf>
    <xf numFmtId="0" fontId="9" fillId="0" borderId="101" xfId="27" applyFont="1" applyBorder="1" applyAlignment="1" applyProtection="1">
      <alignment horizontal="right" vertical="center"/>
      <protection locked="0"/>
    </xf>
    <xf numFmtId="182" fontId="40" fillId="0" borderId="99" xfId="21" applyNumberFormat="1" applyFont="1" applyFill="1" applyBorder="1" applyAlignment="1" applyProtection="1">
      <alignment vertical="center"/>
      <protection locked="0"/>
    </xf>
    <xf numFmtId="49" fontId="40" fillId="0" borderId="68" xfId="27" applyNumberFormat="1" applyFont="1" applyBorder="1" applyProtection="1">
      <alignment vertical="center"/>
      <protection locked="0"/>
    </xf>
    <xf numFmtId="181" fontId="40" fillId="0" borderId="99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101" xfId="0" applyFont="1" applyBorder="1" applyAlignment="1">
      <alignment vertical="center"/>
    </xf>
    <xf numFmtId="0" fontId="38" fillId="0" borderId="95" xfId="24" applyFont="1" applyFill="1" applyBorder="1" applyAlignment="1" applyProtection="1">
      <alignment horizontal="center" vertical="center" shrinkToFit="1"/>
      <protection locked="0"/>
    </xf>
    <xf numFmtId="0" fontId="38" fillId="0" borderId="104" xfId="0" applyFont="1" applyBorder="1" applyAlignment="1" applyProtection="1">
      <alignment horizontal="center" vertical="center"/>
      <protection locked="0"/>
    </xf>
    <xf numFmtId="0" fontId="57" fillId="0" borderId="101" xfId="0" applyFont="1" applyFill="1" applyBorder="1"/>
    <xf numFmtId="0" fontId="38" fillId="0" borderId="90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106" xfId="0" applyFont="1" applyFill="1" applyBorder="1" applyAlignment="1" applyProtection="1">
      <alignment horizontal="center" vertical="center" wrapText="1"/>
      <protection locked="0"/>
    </xf>
    <xf numFmtId="49" fontId="40" fillId="0" borderId="107" xfId="27" applyNumberFormat="1" applyFont="1" applyBorder="1" applyProtection="1">
      <alignment vertical="center"/>
      <protection locked="0"/>
    </xf>
    <xf numFmtId="49" fontId="9" fillId="0" borderId="107" xfId="27" applyNumberFormat="1" applyFont="1" applyBorder="1" applyProtection="1">
      <alignment vertical="center"/>
      <protection locked="0"/>
    </xf>
    <xf numFmtId="0" fontId="9" fillId="0" borderId="108" xfId="21" applyFont="1" applyBorder="1" applyAlignment="1" applyProtection="1">
      <alignment horizontal="left" vertical="center"/>
      <protection locked="0"/>
    </xf>
    <xf numFmtId="49" fontId="10" fillId="0" borderId="108" xfId="27" applyNumberFormat="1" applyFont="1" applyBorder="1" applyAlignment="1" applyProtection="1">
      <alignment horizontal="right" vertical="center"/>
      <protection locked="0"/>
    </xf>
    <xf numFmtId="49" fontId="10" fillId="0" borderId="108" xfId="27" applyNumberFormat="1" applyFont="1" applyBorder="1" applyProtection="1">
      <alignment vertical="center"/>
      <protection locked="0"/>
    </xf>
    <xf numFmtId="0" fontId="10" fillId="0" borderId="108" xfId="0" applyFont="1" applyBorder="1" applyAlignment="1" applyProtection="1">
      <alignment vertical="center" wrapText="1"/>
      <protection locked="0"/>
    </xf>
    <xf numFmtId="49" fontId="40" fillId="0" borderId="108" xfId="0" applyNumberFormat="1" applyFont="1" applyBorder="1" applyAlignment="1" applyProtection="1">
      <alignment vertical="center"/>
      <protection locked="0"/>
    </xf>
    <xf numFmtId="49" fontId="40" fillId="0" borderId="108" xfId="27" applyNumberFormat="1" applyFont="1" applyBorder="1" applyAlignment="1" applyProtection="1">
      <alignment horizontal="right" vertical="center"/>
      <protection locked="0"/>
    </xf>
    <xf numFmtId="49" fontId="40" fillId="0" borderId="108" xfId="27" applyNumberFormat="1" applyFont="1" applyBorder="1" applyProtection="1">
      <alignment vertical="center"/>
      <protection locked="0"/>
    </xf>
    <xf numFmtId="0" fontId="40" fillId="0" borderId="108" xfId="21" applyFont="1" applyBorder="1" applyAlignment="1" applyProtection="1">
      <alignment horizontal="right"/>
      <protection locked="0"/>
    </xf>
    <xf numFmtId="49" fontId="9" fillId="0" borderId="108" xfId="0" applyNumberFormat="1" applyFont="1" applyBorder="1" applyAlignment="1" applyProtection="1">
      <alignment vertical="center"/>
      <protection locked="0"/>
    </xf>
    <xf numFmtId="0" fontId="9" fillId="0" borderId="108" xfId="21" applyFont="1" applyBorder="1" applyAlignment="1" applyProtection="1">
      <alignment horizontal="right" shrinkToFit="1"/>
      <protection locked="0"/>
    </xf>
    <xf numFmtId="49" fontId="9" fillId="0" borderId="108" xfId="27" applyNumberFormat="1" applyFont="1" applyBorder="1" applyProtection="1">
      <alignment vertical="center"/>
      <protection locked="0"/>
    </xf>
    <xf numFmtId="49" fontId="9" fillId="0" borderId="108" xfId="27" applyNumberFormat="1" applyFont="1" applyBorder="1" applyAlignment="1" applyProtection="1">
      <alignment horizontal="right" vertical="center"/>
      <protection locked="0"/>
    </xf>
    <xf numFmtId="49" fontId="10" fillId="0" borderId="109" xfId="27" applyNumberFormat="1" applyFont="1" applyBorder="1" applyProtection="1">
      <alignment vertical="center"/>
      <protection locked="0"/>
    </xf>
    <xf numFmtId="0" fontId="10" fillId="0" borderId="109" xfId="21" applyFont="1" applyBorder="1" applyAlignment="1" applyProtection="1">
      <alignment horizontal="right"/>
      <protection locked="0"/>
    </xf>
    <xf numFmtId="49" fontId="40" fillId="0" borderId="109" xfId="27" applyNumberFormat="1" applyFont="1" applyBorder="1" applyProtection="1">
      <alignment vertical="center"/>
      <protection locked="0"/>
    </xf>
    <xf numFmtId="0" fontId="9" fillId="0" borderId="109" xfId="27" applyFont="1" applyBorder="1" applyAlignment="1" applyProtection="1">
      <alignment horizontal="right" vertical="center"/>
      <protection locked="0"/>
    </xf>
    <xf numFmtId="49" fontId="10" fillId="0" borderId="109" xfId="27" applyNumberFormat="1" applyFont="1" applyBorder="1" applyAlignment="1" applyProtection="1">
      <alignment horizontal="right" vertical="center"/>
      <protection locked="0"/>
    </xf>
    <xf numFmtId="49" fontId="9" fillId="0" borderId="109" xfId="27" applyNumberFormat="1" applyFont="1" applyBorder="1" applyAlignment="1" applyProtection="1">
      <alignment horizontal="right" vertical="center"/>
      <protection locked="0"/>
    </xf>
    <xf numFmtId="49" fontId="40" fillId="0" borderId="109" xfId="27" applyNumberFormat="1" applyFont="1" applyBorder="1" applyAlignment="1" applyProtection="1">
      <alignment horizontal="right" vertical="center"/>
      <protection locked="0"/>
    </xf>
    <xf numFmtId="49" fontId="49" fillId="0" borderId="109" xfId="0" applyNumberFormat="1" applyFont="1" applyBorder="1" applyAlignment="1" applyProtection="1">
      <alignment vertical="center"/>
      <protection locked="0"/>
    </xf>
    <xf numFmtId="49" fontId="40" fillId="0" borderId="109" xfId="0" applyNumberFormat="1" applyFont="1" applyBorder="1" applyAlignment="1" applyProtection="1">
      <alignment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1" fontId="40" fillId="0" borderId="99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109" xfId="0" applyNumberFormat="1" applyFont="1" applyFill="1" applyBorder="1" applyAlignment="1" applyProtection="1">
      <alignment vertical="center"/>
      <protection locked="0"/>
    </xf>
    <xf numFmtId="49" fontId="40" fillId="0" borderId="109" xfId="0" applyNumberFormat="1" applyFont="1" applyFill="1" applyBorder="1" applyAlignment="1" applyProtection="1">
      <alignment vertical="center"/>
      <protection locked="0"/>
    </xf>
    <xf numFmtId="49" fontId="40" fillId="0" borderId="112" xfId="27" applyNumberFormat="1" applyFont="1" applyBorder="1" applyProtection="1">
      <alignment vertical="center"/>
      <protection locked="0"/>
    </xf>
    <xf numFmtId="49" fontId="40" fillId="0" borderId="112" xfId="27" applyNumberFormat="1" applyFont="1" applyBorder="1" applyAlignment="1" applyProtection="1">
      <alignment horizontal="right" vertical="center"/>
      <protection locked="0"/>
    </xf>
    <xf numFmtId="0" fontId="40" fillId="0" borderId="112" xfId="0" applyFont="1" applyBorder="1" applyAlignment="1">
      <alignment vertical="center"/>
    </xf>
    <xf numFmtId="49" fontId="40" fillId="0" borderId="112" xfId="0" applyNumberFormat="1" applyFont="1" applyBorder="1" applyAlignment="1" applyProtection="1">
      <alignment vertical="center"/>
      <protection locked="0"/>
    </xf>
    <xf numFmtId="49" fontId="10" fillId="0" borderId="114" xfId="27" applyNumberFormat="1" applyFont="1" applyBorder="1" applyProtection="1">
      <alignment vertical="center"/>
      <protection locked="0"/>
    </xf>
    <xf numFmtId="49" fontId="10" fillId="0" borderId="114" xfId="27" applyNumberFormat="1" applyFont="1" applyBorder="1" applyAlignment="1" applyProtection="1">
      <alignment horizontal="right" vertical="center"/>
      <protection locked="0"/>
    </xf>
    <xf numFmtId="49" fontId="9" fillId="0" borderId="114" xfId="0" applyNumberFormat="1" applyFont="1" applyBorder="1" applyAlignment="1" applyProtection="1">
      <alignment vertical="center"/>
      <protection locked="0"/>
    </xf>
    <xf numFmtId="49" fontId="40" fillId="0" borderId="114" xfId="27" applyNumberFormat="1" applyFont="1" applyBorder="1" applyAlignment="1" applyProtection="1">
      <alignment horizontal="right"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0" fontId="38" fillId="0" borderId="104" xfId="0" applyFont="1" applyFill="1" applyBorder="1" applyAlignment="1" applyProtection="1">
      <alignment horizontal="center" vertical="center"/>
      <protection locked="0"/>
    </xf>
    <xf numFmtId="0" fontId="38" fillId="0" borderId="88" xfId="24" applyFont="1" applyFill="1" applyBorder="1" applyAlignment="1" applyProtection="1">
      <alignment horizontal="center" vertical="center" shrinkToFit="1"/>
      <protection locked="0"/>
    </xf>
    <xf numFmtId="0" fontId="38" fillId="0" borderId="105" xfId="24" applyFont="1" applyFill="1" applyBorder="1" applyAlignment="1" applyProtection="1">
      <alignment horizontal="center" vertical="center" shrinkToFit="1"/>
      <protection locked="0"/>
    </xf>
    <xf numFmtId="0" fontId="38" fillId="0" borderId="49" xfId="24" applyFont="1" applyFill="1" applyBorder="1" applyAlignment="1" applyProtection="1">
      <alignment horizontal="center" vertical="center" shrinkToFit="1"/>
      <protection locked="0"/>
    </xf>
    <xf numFmtId="0" fontId="38" fillId="0" borderId="25" xfId="0" applyFont="1" applyFill="1" applyBorder="1" applyAlignment="1" applyProtection="1">
      <alignment horizontal="center" vertical="center" wrapText="1"/>
      <protection locked="0"/>
    </xf>
    <xf numFmtId="0" fontId="38" fillId="0" borderId="108" xfId="0" applyFont="1" applyFill="1" applyBorder="1" applyAlignment="1" applyProtection="1">
      <alignment horizontal="center" vertical="center" wrapText="1"/>
      <protection locked="0"/>
    </xf>
    <xf numFmtId="0" fontId="38" fillId="29" borderId="89" xfId="0" applyFont="1" applyFill="1" applyBorder="1" applyAlignment="1" applyProtection="1">
      <alignment horizontal="center" vertical="center" wrapText="1"/>
      <protection locked="0"/>
    </xf>
    <xf numFmtId="0" fontId="38" fillId="29" borderId="51" xfId="0" applyFont="1" applyFill="1" applyBorder="1" applyAlignment="1" applyProtection="1">
      <alignment horizontal="center" vertical="center" wrapText="1"/>
      <protection locked="0"/>
    </xf>
    <xf numFmtId="49" fontId="40" fillId="0" borderId="110" xfId="27" applyNumberFormat="1" applyFont="1" applyFill="1" applyBorder="1" applyProtection="1">
      <alignment vertical="center"/>
      <protection locked="0"/>
    </xf>
    <xf numFmtId="49" fontId="10" fillId="0" borderId="110" xfId="27" applyNumberFormat="1" applyFont="1" applyFill="1" applyBorder="1" applyProtection="1">
      <alignment vertical="center"/>
      <protection locked="0"/>
    </xf>
    <xf numFmtId="49" fontId="9" fillId="0" borderId="109" xfId="27" applyNumberFormat="1" applyFont="1" applyFill="1" applyBorder="1" applyProtection="1">
      <alignment vertical="center"/>
      <protection locked="0"/>
    </xf>
    <xf numFmtId="49" fontId="40" fillId="0" borderId="109" xfId="27" applyNumberFormat="1" applyFont="1" applyFill="1" applyBorder="1" applyProtection="1">
      <alignment vertical="center"/>
      <protection locked="0"/>
    </xf>
    <xf numFmtId="49" fontId="10" fillId="0" borderId="109" xfId="27" applyNumberFormat="1" applyFont="1" applyFill="1" applyBorder="1" applyProtection="1">
      <alignment vertical="center"/>
      <protection locked="0"/>
    </xf>
    <xf numFmtId="49" fontId="10" fillId="0" borderId="107" xfId="27" applyNumberFormat="1" applyFont="1" applyFill="1" applyBorder="1" applyProtection="1">
      <alignment vertical="center"/>
      <protection locked="0"/>
    </xf>
    <xf numFmtId="0" fontId="9" fillId="0" borderId="115" xfId="21" applyFont="1" applyBorder="1" applyAlignment="1" applyProtection="1">
      <alignment horizontal="left" vertical="center"/>
      <protection locked="0"/>
    </xf>
    <xf numFmtId="49" fontId="40" fillId="0" borderId="115" xfId="27" applyNumberFormat="1" applyFont="1" applyBorder="1" applyAlignment="1" applyProtection="1">
      <alignment horizontal="right" vertical="center"/>
      <protection locked="0"/>
    </xf>
    <xf numFmtId="49" fontId="10" fillId="0" borderId="115" xfId="27" applyNumberFormat="1" applyFont="1" applyBorder="1" applyProtection="1">
      <alignment vertical="center"/>
      <protection locked="0"/>
    </xf>
    <xf numFmtId="49" fontId="9" fillId="0" borderId="115" xfId="27" applyNumberFormat="1" applyFont="1" applyBorder="1" applyAlignment="1" applyProtection="1">
      <alignment horizontal="right" vertical="center"/>
      <protection locked="0"/>
    </xf>
    <xf numFmtId="49" fontId="40" fillId="0" borderId="115" xfId="0" applyNumberFormat="1" applyFont="1" applyBorder="1" applyAlignment="1" applyProtection="1">
      <alignment vertical="center"/>
      <protection locked="0"/>
    </xf>
    <xf numFmtId="49" fontId="40" fillId="0" borderId="115" xfId="27" applyNumberFormat="1" applyFont="1" applyBorder="1" applyProtection="1">
      <alignment vertical="center"/>
      <protection locked="0"/>
    </xf>
    <xf numFmtId="0" fontId="40" fillId="0" borderId="115" xfId="21" applyFont="1" applyBorder="1" applyAlignment="1" applyProtection="1">
      <alignment horizontal="right" shrinkToFit="1"/>
      <protection locked="0"/>
    </xf>
    <xf numFmtId="49" fontId="9" fillId="0" borderId="115" xfId="27" applyNumberFormat="1" applyFont="1" applyBorder="1" applyProtection="1">
      <alignment vertical="center"/>
      <protection locked="0"/>
    </xf>
    <xf numFmtId="0" fontId="10" fillId="0" borderId="115" xfId="25" applyFont="1" applyBorder="1" applyAlignment="1" applyProtection="1">
      <alignment vertical="center" shrinkToFit="1"/>
      <protection locked="0"/>
    </xf>
    <xf numFmtId="0" fontId="10" fillId="0" borderId="115" xfId="25" applyFont="1" applyBorder="1" applyAlignment="1" applyProtection="1">
      <alignment horizontal="right" vertical="center" shrinkToFit="1"/>
      <protection locked="0"/>
    </xf>
    <xf numFmtId="49" fontId="10" fillId="0" borderId="115" xfId="27" applyNumberFormat="1" applyFont="1" applyBorder="1" applyAlignment="1" applyProtection="1">
      <alignment horizontal="right" vertical="center"/>
      <protection locked="0"/>
    </xf>
    <xf numFmtId="49" fontId="9" fillId="0" borderId="115" xfId="0" applyNumberFormat="1" applyFont="1" applyBorder="1" applyAlignment="1" applyProtection="1">
      <alignment vertical="center"/>
      <protection locked="0"/>
    </xf>
    <xf numFmtId="176" fontId="38" fillId="0" borderId="117" xfId="0" applyNumberFormat="1" applyFont="1" applyFill="1" applyBorder="1" applyAlignment="1" applyProtection="1">
      <alignment vertical="center"/>
      <protection locked="0"/>
    </xf>
    <xf numFmtId="0" fontId="38" fillId="0" borderId="116" xfId="24" applyFont="1" applyFill="1" applyBorder="1" applyAlignment="1" applyProtection="1">
      <alignment horizontal="center" vertical="center" shrinkToFit="1"/>
      <protection locked="0"/>
    </xf>
    <xf numFmtId="0" fontId="38" fillId="0" borderId="117" xfId="24" applyFont="1" applyFill="1" applyBorder="1" applyAlignment="1" applyProtection="1">
      <alignment horizontal="center" vertical="center" shrinkToFit="1"/>
      <protection locked="0"/>
    </xf>
    <xf numFmtId="0" fontId="38" fillId="26" borderId="19" xfId="0" applyFont="1" applyFill="1" applyBorder="1" applyAlignment="1" applyProtection="1">
      <alignment horizontal="center" vertical="center" wrapText="1"/>
      <protection locked="0"/>
    </xf>
    <xf numFmtId="49" fontId="40" fillId="0" borderId="118" xfId="27" applyNumberFormat="1" applyFont="1" applyBorder="1" applyProtection="1">
      <alignment vertical="center"/>
      <protection locked="0"/>
    </xf>
    <xf numFmtId="49" fontId="10" fillId="0" borderId="118" xfId="27" applyNumberFormat="1" applyFont="1" applyBorder="1" applyProtection="1">
      <alignment vertical="center"/>
      <protection locked="0"/>
    </xf>
    <xf numFmtId="49" fontId="10" fillId="0" borderId="118" xfId="27" applyNumberFormat="1" applyFont="1" applyBorder="1" applyAlignment="1" applyProtection="1">
      <alignment horizontal="right" vertical="center"/>
      <protection locked="0"/>
    </xf>
    <xf numFmtId="49" fontId="9" fillId="0" borderId="118" xfId="0" applyNumberFormat="1" applyFont="1" applyBorder="1" applyAlignment="1" applyProtection="1">
      <alignment vertical="center"/>
      <protection locked="0"/>
    </xf>
    <xf numFmtId="49" fontId="40" fillId="0" borderId="118" xfId="27" applyNumberFormat="1" applyFont="1" applyBorder="1" applyAlignment="1" applyProtection="1">
      <alignment horizontal="right" vertical="center"/>
      <protection locked="0"/>
    </xf>
    <xf numFmtId="49" fontId="9" fillId="0" borderId="118" xfId="27" applyNumberFormat="1" applyFont="1" applyBorder="1" applyAlignment="1" applyProtection="1">
      <alignment horizontal="right" vertical="center"/>
      <protection locked="0"/>
    </xf>
    <xf numFmtId="49" fontId="9" fillId="0" borderId="118" xfId="27" applyNumberFormat="1" applyFont="1" applyBorder="1" applyProtection="1">
      <alignment vertical="center"/>
      <protection locked="0"/>
    </xf>
    <xf numFmtId="49" fontId="49" fillId="0" borderId="118" xfId="0" applyNumberFormat="1" applyFont="1" applyBorder="1" applyAlignment="1" applyProtection="1">
      <alignment vertical="center"/>
      <protection locked="0"/>
    </xf>
    <xf numFmtId="49" fontId="40" fillId="0" borderId="118" xfId="0" applyNumberFormat="1" applyFont="1" applyBorder="1" applyAlignment="1" applyProtection="1">
      <alignment vertical="center"/>
      <protection locked="0"/>
    </xf>
    <xf numFmtId="180" fontId="9" fillId="0" borderId="118" xfId="27" applyNumberFormat="1" applyFont="1" applyBorder="1" applyAlignment="1" applyProtection="1">
      <alignment horizontal="right" vertical="center"/>
      <protection locked="0"/>
    </xf>
    <xf numFmtId="49" fontId="49" fillId="0" borderId="119" xfId="0" applyNumberFormat="1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horizontal="right" vertical="center"/>
      <protection locked="0"/>
    </xf>
    <xf numFmtId="0" fontId="9" fillId="0" borderId="120" xfId="21" applyFont="1" applyBorder="1" applyAlignment="1" applyProtection="1">
      <alignment horizontal="left" vertical="center"/>
      <protection locked="0"/>
    </xf>
    <xf numFmtId="49" fontId="40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Protection="1">
      <alignment vertical="center"/>
      <protection locked="0"/>
    </xf>
    <xf numFmtId="49" fontId="9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Alignment="1" applyProtection="1">
      <alignment horizontal="right" vertical="center"/>
      <protection locked="0"/>
    </xf>
    <xf numFmtId="0" fontId="10" fillId="0" borderId="120" xfId="0" applyFont="1" applyBorder="1" applyAlignment="1" applyProtection="1">
      <alignment vertical="center" wrapText="1"/>
      <protection locked="0"/>
    </xf>
    <xf numFmtId="0" fontId="40" fillId="0" borderId="120" xfId="26" applyFont="1" applyBorder="1" applyAlignment="1" applyProtection="1">
      <alignment vertical="center" shrinkToFit="1"/>
      <protection locked="0"/>
    </xf>
    <xf numFmtId="0" fontId="40" fillId="0" borderId="120" xfId="27" applyFont="1" applyBorder="1" applyAlignment="1" applyProtection="1">
      <alignment horizontal="right" vertical="center"/>
      <protection locked="0"/>
    </xf>
    <xf numFmtId="0" fontId="40" fillId="0" borderId="120" xfId="27" applyFont="1" applyBorder="1" applyAlignment="1" applyProtection="1">
      <alignment horizontal="center" vertical="center"/>
      <protection locked="0"/>
    </xf>
    <xf numFmtId="49" fontId="40" fillId="0" borderId="120" xfId="0" applyNumberFormat="1" applyFont="1" applyBorder="1" applyAlignment="1" applyProtection="1">
      <alignment vertical="center"/>
      <protection locked="0"/>
    </xf>
    <xf numFmtId="49" fontId="40" fillId="0" borderId="120" xfId="27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1" fontId="10" fillId="0" borderId="120" xfId="21" applyNumberFormat="1" applyFont="1" applyBorder="1" applyAlignment="1" applyProtection="1">
      <alignment horizontal="right"/>
      <protection locked="0"/>
    </xf>
    <xf numFmtId="0" fontId="9" fillId="0" borderId="120" xfId="27" applyFont="1" applyBorder="1" applyAlignment="1" applyProtection="1">
      <alignment horizontal="right" vertical="center"/>
      <protection locked="0"/>
    </xf>
    <xf numFmtId="180" fontId="40" fillId="0" borderId="120" xfId="27" applyNumberFormat="1" applyFont="1" applyBorder="1" applyAlignment="1" applyProtection="1">
      <alignment horizontal="right" vertical="center"/>
      <protection locked="0"/>
    </xf>
    <xf numFmtId="49" fontId="9" fillId="0" borderId="120" xfId="27" applyNumberFormat="1" applyFont="1" applyBorder="1" applyProtection="1">
      <alignment vertical="center"/>
      <protection locked="0"/>
    </xf>
    <xf numFmtId="0" fontId="10" fillId="0" borderId="120" xfId="21" applyFont="1" applyBorder="1" applyAlignment="1" applyProtection="1">
      <alignment horizontal="right"/>
      <protection locked="0"/>
    </xf>
    <xf numFmtId="180" fontId="9" fillId="0" borderId="120" xfId="27" applyNumberFormat="1" applyFont="1" applyBorder="1" applyAlignment="1" applyProtection="1">
      <alignment horizontal="right" vertical="center"/>
      <protection locked="0"/>
    </xf>
    <xf numFmtId="49" fontId="9" fillId="0" borderId="120" xfId="0" applyNumberFormat="1" applyFont="1" applyBorder="1" applyAlignment="1" applyProtection="1">
      <alignment vertical="center"/>
      <protection locked="0"/>
    </xf>
    <xf numFmtId="49" fontId="9" fillId="0" borderId="120" xfId="0" applyNumberFormat="1" applyFont="1" applyBorder="1" applyAlignment="1" applyProtection="1">
      <alignment horizontal="right" vertical="center"/>
      <protection locked="0"/>
    </xf>
    <xf numFmtId="49" fontId="40" fillId="0" borderId="120" xfId="27" applyNumberFormat="1" applyFont="1" applyBorder="1" applyAlignment="1" applyProtection="1">
      <alignment horizontal="left" vertical="center"/>
      <protection locked="0"/>
    </xf>
    <xf numFmtId="182" fontId="10" fillId="0" borderId="13" xfId="21" applyNumberFormat="1" applyFont="1" applyFill="1" applyBorder="1" applyAlignment="1" applyProtection="1">
      <alignment vertical="center"/>
      <protection locked="0"/>
    </xf>
    <xf numFmtId="0" fontId="38" fillId="0" borderId="101" xfId="24" applyFont="1" applyFill="1" applyBorder="1" applyAlignment="1" applyProtection="1">
      <alignment horizontal="center" vertical="center" shrinkToFit="1"/>
      <protection locked="0"/>
    </xf>
    <xf numFmtId="0" fontId="38" fillId="0" borderId="92" xfId="0" applyFont="1" applyFill="1" applyBorder="1" applyAlignment="1" applyProtection="1">
      <alignment horizontal="center" vertical="center" wrapText="1"/>
      <protection locked="0"/>
    </xf>
    <xf numFmtId="0" fontId="40" fillId="0" borderId="108" xfId="21" applyFont="1" applyFill="1" applyBorder="1" applyAlignment="1" applyProtection="1">
      <alignment vertical="center" shrinkToFit="1"/>
      <protection locked="0"/>
    </xf>
    <xf numFmtId="49" fontId="40" fillId="0" borderId="108" xfId="27" applyNumberFormat="1" applyFont="1" applyFill="1" applyBorder="1" applyProtection="1">
      <alignment vertical="center"/>
      <protection locked="0"/>
    </xf>
    <xf numFmtId="49" fontId="40" fillId="0" borderId="120" xfId="0" applyNumberFormat="1" applyFont="1" applyFill="1" applyBorder="1" applyAlignment="1" applyProtection="1">
      <alignment vertical="center"/>
      <protection locked="0"/>
    </xf>
    <xf numFmtId="49" fontId="40" fillId="0" borderId="120" xfId="27" applyNumberFormat="1" applyFont="1" applyFill="1" applyBorder="1" applyAlignment="1" applyProtection="1">
      <alignment horizontal="right" vertical="center"/>
      <protection locked="0"/>
    </xf>
    <xf numFmtId="49" fontId="9" fillId="0" borderId="120" xfId="27" applyNumberFormat="1" applyFont="1" applyFill="1" applyBorder="1" applyAlignment="1" applyProtection="1">
      <alignment horizontal="right" vertical="center"/>
      <protection locked="0"/>
    </xf>
    <xf numFmtId="49" fontId="10" fillId="0" borderId="120" xfId="27" applyNumberFormat="1" applyFont="1" applyFill="1" applyBorder="1" applyAlignment="1" applyProtection="1">
      <alignment horizontal="right" vertical="center"/>
      <protection locked="0"/>
    </xf>
    <xf numFmtId="49" fontId="10" fillId="0" borderId="109" xfId="27" applyNumberFormat="1" applyFont="1" applyFill="1" applyBorder="1" applyAlignment="1" applyProtection="1">
      <alignment horizontal="right" vertical="center"/>
      <protection locked="0"/>
    </xf>
    <xf numFmtId="49" fontId="50" fillId="0" borderId="101" xfId="27" applyNumberFormat="1" applyFont="1" applyFill="1" applyBorder="1" applyAlignment="1" applyProtection="1">
      <alignment horizontal="right" vertical="center"/>
      <protection locked="0"/>
    </xf>
    <xf numFmtId="49" fontId="49" fillId="0" borderId="118" xfId="0" applyNumberFormat="1" applyFont="1" applyFill="1" applyBorder="1" applyAlignment="1" applyProtection="1">
      <alignment vertical="center"/>
      <protection locked="0"/>
    </xf>
    <xf numFmtId="49" fontId="10" fillId="0" borderId="120" xfId="27" applyNumberFormat="1" applyFont="1" applyFill="1" applyBorder="1" applyProtection="1">
      <alignment vertical="center"/>
      <protection locked="0"/>
    </xf>
    <xf numFmtId="0" fontId="9" fillId="0" borderId="120" xfId="21" applyFont="1" applyFill="1" applyBorder="1" applyAlignment="1" applyProtection="1">
      <alignment horizontal="left" vertical="center"/>
      <protection locked="0"/>
    </xf>
    <xf numFmtId="49" fontId="40" fillId="0" borderId="118" xfId="0" applyNumberFormat="1" applyFont="1" applyFill="1" applyBorder="1" applyAlignment="1" applyProtection="1">
      <alignment vertical="center"/>
      <protection locked="0"/>
    </xf>
    <xf numFmtId="49" fontId="10" fillId="0" borderId="118" xfId="27" applyNumberFormat="1" applyFont="1" applyFill="1" applyBorder="1" applyAlignment="1" applyProtection="1">
      <alignment horizontal="right" vertical="center"/>
      <protection locked="0"/>
    </xf>
    <xf numFmtId="49" fontId="9" fillId="0" borderId="118" xfId="27" applyNumberFormat="1" applyFont="1" applyFill="1" applyBorder="1" applyAlignment="1" applyProtection="1">
      <alignment horizontal="right" vertical="center"/>
      <protection locked="0"/>
    </xf>
    <xf numFmtId="0" fontId="10" fillId="0" borderId="120" xfId="0" applyFont="1" applyFill="1" applyBorder="1" applyAlignment="1" applyProtection="1">
      <alignment vertical="center" wrapText="1"/>
      <protection locked="0"/>
    </xf>
    <xf numFmtId="0" fontId="9" fillId="0" borderId="109" xfId="27" applyFont="1" applyFill="1" applyBorder="1" applyAlignment="1" applyProtection="1">
      <alignment horizontal="right" vertical="center"/>
      <protection locked="0"/>
    </xf>
    <xf numFmtId="49" fontId="40" fillId="0" borderId="109" xfId="27" applyNumberFormat="1" applyFont="1" applyFill="1" applyBorder="1" applyAlignment="1" applyProtection="1">
      <alignment horizontal="right" vertical="center"/>
      <protection locked="0"/>
    </xf>
    <xf numFmtId="180" fontId="9" fillId="0" borderId="107" xfId="27" applyNumberFormat="1" applyFont="1" applyFill="1" applyBorder="1" applyAlignment="1" applyProtection="1">
      <alignment horizontal="right" vertical="center"/>
      <protection locked="0"/>
    </xf>
    <xf numFmtId="49" fontId="40" fillId="0" borderId="89" xfId="27" applyNumberFormat="1" applyFont="1" applyFill="1" applyBorder="1" applyAlignment="1" applyProtection="1">
      <alignment horizontal="right" vertical="center"/>
      <protection locked="0"/>
    </xf>
    <xf numFmtId="0" fontId="40" fillId="0" borderId="89" xfId="21" applyFont="1" applyFill="1" applyBorder="1" applyAlignment="1" applyProtection="1">
      <alignment horizontal="right"/>
      <protection locked="0"/>
    </xf>
    <xf numFmtId="49" fontId="9" fillId="0" borderId="120" xfId="0" applyNumberFormat="1" applyFont="1" applyFill="1" applyBorder="1" applyAlignment="1" applyProtection="1">
      <alignment vertical="center"/>
      <protection locked="0"/>
    </xf>
    <xf numFmtId="0" fontId="9" fillId="0" borderId="120" xfId="21" applyFont="1" applyFill="1" applyBorder="1" applyAlignment="1" applyProtection="1">
      <alignment horizontal="right" shrinkToFit="1"/>
      <protection locked="0"/>
    </xf>
    <xf numFmtId="0" fontId="38" fillId="0" borderId="51" xfId="0" applyFont="1" applyFill="1" applyBorder="1" applyAlignment="1" applyProtection="1">
      <alignment horizontal="center" vertical="center" wrapText="1"/>
      <protection locked="0"/>
    </xf>
    <xf numFmtId="0" fontId="38" fillId="0" borderId="105" xfId="0" applyFont="1" applyFill="1" applyBorder="1" applyAlignment="1" applyProtection="1">
      <alignment horizontal="center" vertical="center"/>
      <protection locked="0"/>
    </xf>
    <xf numFmtId="0" fontId="38" fillId="0" borderId="117" xfId="0" applyFont="1" applyFill="1" applyBorder="1" applyAlignment="1" applyProtection="1">
      <alignment horizontal="center" vertical="center" wrapText="1"/>
      <protection locked="0"/>
    </xf>
    <xf numFmtId="0" fontId="38" fillId="0" borderId="85" xfId="24" applyFont="1" applyFill="1" applyBorder="1" applyAlignment="1" applyProtection="1">
      <alignment horizontal="center" vertical="center" shrinkToFit="1"/>
      <protection locked="0"/>
    </xf>
    <xf numFmtId="0" fontId="38" fillId="27" borderId="113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49" fontId="40" fillId="0" borderId="122" xfId="0" applyNumberFormat="1" applyFont="1" applyBorder="1" applyAlignment="1" applyProtection="1">
      <alignment vertical="center"/>
      <protection locked="0"/>
    </xf>
    <xf numFmtId="49" fontId="10" fillId="0" borderId="122" xfId="27" applyNumberFormat="1" applyFont="1" applyBorder="1" applyAlignment="1" applyProtection="1">
      <alignment horizontal="right" vertical="center"/>
      <protection locked="0"/>
    </xf>
    <xf numFmtId="49" fontId="10" fillId="0" borderId="122" xfId="27" applyNumberFormat="1" applyFont="1" applyBorder="1" applyProtection="1">
      <alignment vertical="center"/>
      <protection locked="0"/>
    </xf>
    <xf numFmtId="49" fontId="9" fillId="0" borderId="122" xfId="27" applyNumberFormat="1" applyFont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Protection="1">
      <alignment vertical="center"/>
      <protection locked="0"/>
    </xf>
    <xf numFmtId="49" fontId="40" fillId="0" borderId="122" xfId="27" applyNumberFormat="1" applyFont="1" applyBorder="1" applyAlignment="1" applyProtection="1">
      <alignment horizontal="right" vertical="center"/>
      <protection locked="0"/>
    </xf>
    <xf numFmtId="0" fontId="9" fillId="0" borderId="122" xfId="21" applyFont="1" applyBorder="1" applyAlignment="1" applyProtection="1">
      <alignment horizontal="left" vertical="center"/>
      <protection locked="0"/>
    </xf>
    <xf numFmtId="0" fontId="40" fillId="0" borderId="122" xfId="21" applyFont="1" applyBorder="1" applyAlignment="1" applyProtection="1">
      <alignment vertical="center" shrinkToFit="1"/>
      <protection locked="0"/>
    </xf>
    <xf numFmtId="0" fontId="10" fillId="0" borderId="122" xfId="0" applyFont="1" applyBorder="1" applyAlignment="1" applyProtection="1">
      <alignment vertical="center" wrapText="1"/>
      <protection locked="0"/>
    </xf>
    <xf numFmtId="0" fontId="40" fillId="0" borderId="122" xfId="21" applyFont="1" applyBorder="1" applyAlignment="1" applyProtection="1">
      <alignment horizontal="right"/>
      <protection locked="0"/>
    </xf>
    <xf numFmtId="49" fontId="9" fillId="0" borderId="122" xfId="0" applyNumberFormat="1" applyFont="1" applyBorder="1" applyAlignment="1" applyProtection="1">
      <alignment vertical="center"/>
      <protection locked="0"/>
    </xf>
    <xf numFmtId="0" fontId="9" fillId="0" borderId="122" xfId="21" applyFont="1" applyBorder="1" applyAlignment="1" applyProtection="1">
      <alignment horizontal="right" shrinkToFit="1"/>
      <protection locked="0"/>
    </xf>
    <xf numFmtId="0" fontId="40" fillId="0" borderId="122" xfId="26" applyFont="1" applyBorder="1" applyAlignment="1" applyProtection="1">
      <alignment vertical="center" shrinkToFit="1"/>
      <protection locked="0"/>
    </xf>
    <xf numFmtId="0" fontId="40" fillId="0" borderId="122" xfId="27" applyFont="1" applyBorder="1" applyAlignment="1" applyProtection="1">
      <alignment horizontal="right" vertical="center"/>
      <protection locked="0"/>
    </xf>
    <xf numFmtId="49" fontId="9" fillId="0" borderId="122" xfId="0" applyNumberFormat="1" applyFont="1" applyBorder="1" applyAlignment="1" applyProtection="1">
      <alignment horizontal="right" vertical="center"/>
      <protection locked="0"/>
    </xf>
    <xf numFmtId="49" fontId="40" fillId="0" borderId="123" xfId="27" applyNumberFormat="1" applyFont="1" applyBorder="1" applyProtection="1">
      <alignment vertical="center"/>
      <protection locked="0"/>
    </xf>
    <xf numFmtId="0" fontId="10" fillId="0" borderId="122" xfId="21" applyFont="1" applyBorder="1" applyAlignment="1" applyProtection="1">
      <alignment horizontal="right"/>
      <protection locked="0"/>
    </xf>
    <xf numFmtId="49" fontId="10" fillId="0" borderId="123" xfId="27" applyNumberFormat="1" applyFont="1" applyBorder="1" applyProtection="1">
      <alignment vertical="center"/>
      <protection locked="0"/>
    </xf>
    <xf numFmtId="0" fontId="9" fillId="0" borderId="122" xfId="27" applyFont="1" applyBorder="1" applyAlignment="1" applyProtection="1">
      <alignment horizontal="right" vertical="center"/>
      <protection locked="0"/>
    </xf>
    <xf numFmtId="49" fontId="9" fillId="0" borderId="122" xfId="27" applyNumberFormat="1" applyFont="1" applyBorder="1" applyProtection="1">
      <alignment vertical="center"/>
      <protection locked="0"/>
    </xf>
    <xf numFmtId="180" fontId="9" fillId="0" borderId="122" xfId="27" applyNumberFormat="1" applyFont="1" applyBorder="1" applyAlignment="1" applyProtection="1">
      <alignment horizontal="right" vertical="center"/>
      <protection locked="0"/>
    </xf>
    <xf numFmtId="49" fontId="49" fillId="0" borderId="122" xfId="0" applyNumberFormat="1" applyFont="1" applyBorder="1" applyAlignment="1" applyProtection="1">
      <alignment vertical="center"/>
      <protection locked="0"/>
    </xf>
    <xf numFmtId="49" fontId="9" fillId="0" borderId="123" xfId="0" applyNumberFormat="1" applyFont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Alignment="1" applyProtection="1">
      <alignment horizontal="left" vertical="center"/>
      <protection locked="0"/>
    </xf>
    <xf numFmtId="49" fontId="40" fillId="0" borderId="124" xfId="27" applyNumberFormat="1" applyFont="1" applyBorder="1" applyProtection="1">
      <alignment vertical="center"/>
      <protection locked="0"/>
    </xf>
    <xf numFmtId="49" fontId="9" fillId="0" borderId="125" xfId="0" applyNumberFormat="1" applyFont="1" applyBorder="1" applyAlignment="1" applyProtection="1">
      <alignment horizontal="right" vertical="center"/>
      <protection locked="0"/>
    </xf>
    <xf numFmtId="49" fontId="9" fillId="0" borderId="124" xfId="27" applyNumberFormat="1" applyFont="1" applyBorder="1" applyProtection="1">
      <alignment vertical="center"/>
      <protection locked="0"/>
    </xf>
    <xf numFmtId="49" fontId="9" fillId="0" borderId="124" xfId="27" applyNumberFormat="1" applyFont="1" applyBorder="1" applyAlignment="1" applyProtection="1">
      <alignment horizontal="right" vertical="center"/>
      <protection locked="0"/>
    </xf>
    <xf numFmtId="49" fontId="10" fillId="0" borderId="124" xfId="27" applyNumberFormat="1" applyFont="1" applyBorder="1" applyProtection="1">
      <alignment vertical="center"/>
      <protection locked="0"/>
    </xf>
    <xf numFmtId="180" fontId="9" fillId="0" borderId="124" xfId="27" applyNumberFormat="1" applyFont="1" applyBorder="1" applyAlignment="1" applyProtection="1">
      <alignment horizontal="right" vertical="center"/>
      <protection locked="0"/>
    </xf>
    <xf numFmtId="49" fontId="10" fillId="0" borderId="124" xfId="27" applyNumberFormat="1" applyFont="1" applyBorder="1" applyAlignment="1" applyProtection="1">
      <alignment horizontal="right" vertical="center"/>
      <protection locked="0"/>
    </xf>
    <xf numFmtId="49" fontId="40" fillId="0" borderId="124" xfId="0" applyNumberFormat="1" applyFont="1" applyBorder="1" applyAlignment="1" applyProtection="1">
      <alignment vertical="center"/>
      <protection locked="0"/>
    </xf>
    <xf numFmtId="1" fontId="10" fillId="0" borderId="124" xfId="21" applyNumberFormat="1" applyFont="1" applyBorder="1" applyAlignment="1" applyProtection="1">
      <alignment horizontal="right"/>
      <protection locked="0"/>
    </xf>
    <xf numFmtId="0" fontId="9" fillId="0" borderId="124" xfId="27" applyFont="1" applyBorder="1" applyAlignment="1" applyProtection="1">
      <alignment horizontal="right" vertical="center"/>
      <protection locked="0"/>
    </xf>
    <xf numFmtId="0" fontId="40" fillId="0" borderId="124" xfId="21" applyFont="1" applyBorder="1" applyAlignment="1" applyProtection="1">
      <alignment vertical="center" shrinkToFit="1"/>
      <protection locked="0"/>
    </xf>
    <xf numFmtId="49" fontId="40" fillId="0" borderId="124" xfId="27" applyNumberFormat="1" applyFont="1" applyBorder="1" applyAlignment="1" applyProtection="1">
      <alignment horizontal="right" vertical="center"/>
      <protection locked="0"/>
    </xf>
    <xf numFmtId="49" fontId="40" fillId="0" borderId="124" xfId="27" applyNumberFormat="1" applyFont="1" applyBorder="1" applyAlignment="1" applyProtection="1">
      <alignment horizontal="left" vertical="center"/>
      <protection locked="0"/>
    </xf>
    <xf numFmtId="0" fontId="40" fillId="0" borderId="124" xfId="27" applyFont="1" applyBorder="1" applyAlignment="1" applyProtection="1">
      <alignment horizontal="right" vertical="center"/>
      <protection locked="0"/>
    </xf>
    <xf numFmtId="0" fontId="10" fillId="0" borderId="124" xfId="21" applyFont="1" applyBorder="1" applyAlignment="1" applyProtection="1">
      <alignment horizontal="right"/>
      <protection locked="0"/>
    </xf>
    <xf numFmtId="49" fontId="49" fillId="0" borderId="124" xfId="0" applyNumberFormat="1" applyFont="1" applyBorder="1" applyAlignment="1" applyProtection="1">
      <alignment vertical="center"/>
      <protection locked="0"/>
    </xf>
    <xf numFmtId="49" fontId="49" fillId="0" borderId="125" xfId="0" applyNumberFormat="1" applyFont="1" applyBorder="1" applyAlignment="1" applyProtection="1">
      <alignment horizontal="right" vertical="center"/>
      <protection locked="0"/>
    </xf>
    <xf numFmtId="0" fontId="10" fillId="0" borderId="124" xfId="21" applyFont="1" applyBorder="1" applyAlignment="1" applyProtection="1">
      <alignment horizontal="right" vertical="center"/>
      <protection locked="0"/>
    </xf>
    <xf numFmtId="0" fontId="40" fillId="0" borderId="124" xfId="0" applyFont="1" applyBorder="1" applyAlignment="1">
      <alignment vertical="center"/>
    </xf>
    <xf numFmtId="49" fontId="9" fillId="26" borderId="124" xfId="0" applyNumberFormat="1" applyFont="1" applyFill="1" applyBorder="1" applyAlignment="1" applyProtection="1">
      <alignment horizontal="right" vertical="center"/>
      <protection locked="0"/>
    </xf>
    <xf numFmtId="49" fontId="9" fillId="0" borderId="124" xfId="0" applyNumberFormat="1" applyFont="1" applyBorder="1" applyAlignment="1" applyProtection="1">
      <alignment vertical="center"/>
      <protection locked="0"/>
    </xf>
    <xf numFmtId="0" fontId="38" fillId="0" borderId="124" xfId="0" applyFont="1" applyFill="1" applyBorder="1" applyAlignment="1" applyProtection="1">
      <alignment horizontal="center" vertical="center" wrapText="1"/>
      <protection locked="0"/>
    </xf>
    <xf numFmtId="49" fontId="49" fillId="0" borderId="124" xfId="0" applyNumberFormat="1" applyFont="1" applyBorder="1" applyAlignment="1" applyProtection="1">
      <alignment horizontal="right" vertical="center"/>
      <protection locked="0"/>
    </xf>
    <xf numFmtId="49" fontId="9" fillId="0" borderId="124" xfId="0" applyNumberFormat="1" applyFont="1" applyBorder="1" applyAlignment="1" applyProtection="1">
      <alignment horizontal="right" vertical="center"/>
      <protection locked="0"/>
    </xf>
    <xf numFmtId="49" fontId="40" fillId="0" borderId="126" xfId="0" applyNumberFormat="1" applyFont="1" applyBorder="1" applyAlignment="1" applyProtection="1">
      <alignment vertical="center"/>
      <protection locked="0"/>
    </xf>
    <xf numFmtId="49" fontId="40" fillId="0" borderId="126" xfId="27" applyNumberFormat="1" applyFont="1" applyBorder="1" applyAlignment="1" applyProtection="1">
      <alignment horizontal="right" vertical="center"/>
      <protection locked="0"/>
    </xf>
    <xf numFmtId="49" fontId="40" fillId="0" borderId="126" xfId="27" applyNumberFormat="1" applyFont="1" applyBorder="1" applyProtection="1">
      <alignment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  <protection locked="0"/>
    </xf>
    <xf numFmtId="182" fontId="39" fillId="0" borderId="16" xfId="0" applyNumberFormat="1" applyFont="1" applyFill="1" applyBorder="1" applyAlignment="1" applyProtection="1">
      <alignment horizontal="center" vertical="center"/>
    </xf>
    <xf numFmtId="0" fontId="59" fillId="0" borderId="0" xfId="0" applyFont="1" applyFill="1" applyAlignment="1">
      <alignment vertical="center"/>
    </xf>
    <xf numFmtId="0" fontId="38" fillId="0" borderId="94" xfId="24" applyFont="1" applyFill="1" applyBorder="1" applyAlignment="1" applyProtection="1">
      <alignment horizontal="center" vertical="center" shrinkToFit="1"/>
      <protection locked="0"/>
    </xf>
    <xf numFmtId="0" fontId="38" fillId="0" borderId="61" xfId="0" applyFont="1" applyFill="1" applyBorder="1" applyAlignment="1" applyProtection="1">
      <alignment horizontal="center" vertical="center"/>
      <protection locked="0"/>
    </xf>
    <xf numFmtId="182" fontId="39" fillId="0" borderId="17" xfId="0" applyNumberFormat="1" applyFont="1" applyFill="1" applyBorder="1" applyAlignment="1" applyProtection="1">
      <alignment horizontal="center" vertical="center"/>
    </xf>
    <xf numFmtId="182" fontId="39" fillId="0" borderId="17" xfId="0" applyNumberFormat="1" applyFont="1" applyFill="1" applyBorder="1" applyAlignment="1" applyProtection="1">
      <alignment horizontal="center" vertical="center"/>
      <protection locked="0"/>
    </xf>
    <xf numFmtId="181" fontId="39" fillId="0" borderId="17" xfId="0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8" fillId="0" borderId="121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35" xfId="0" applyFont="1" applyFill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left" vertical="center"/>
    </xf>
    <xf numFmtId="0" fontId="46" fillId="0" borderId="63" xfId="0" applyFont="1" applyFill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21" fillId="0" borderId="0" xfId="21" applyFont="1" applyAlignment="1" applyProtection="1">
      <alignment horizontal="left"/>
    </xf>
    <xf numFmtId="0" fontId="40" fillId="0" borderId="26" xfId="21" applyFont="1" applyFill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10" fillId="0" borderId="79" xfId="21" applyFont="1" applyBorder="1" applyAlignment="1" applyProtection="1">
      <alignment vertical="center" textRotation="255" shrinkToFit="1"/>
      <protection locked="0"/>
    </xf>
    <xf numFmtId="183" fontId="39" fillId="0" borderId="41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34" xfId="21" applyFont="1" applyBorder="1" applyAlignment="1" applyProtection="1">
      <alignment vertical="center" textRotation="255" shrinkToFit="1"/>
      <protection locked="0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17" fillId="0" borderId="37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3" xfId="21" applyFont="1" applyBorder="1" applyAlignment="1" applyProtection="1">
      <alignment horizontal="center" vertical="center" wrapText="1"/>
    </xf>
    <xf numFmtId="0" fontId="22" fillId="0" borderId="36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2" fillId="0" borderId="100" xfId="21" applyFont="1" applyBorder="1" applyAlignment="1" applyProtection="1">
      <alignment horizontal="center" vertical="center" wrapText="1"/>
    </xf>
    <xf numFmtId="0" fontId="17" fillId="0" borderId="68" xfId="21" applyFont="1" applyBorder="1" applyAlignment="1" applyProtection="1">
      <alignment horizontal="center"/>
    </xf>
    <xf numFmtId="0" fontId="17" fillId="0" borderId="98" xfId="21" applyFont="1" applyBorder="1" applyAlignment="1" applyProtection="1">
      <alignment horizontal="center"/>
    </xf>
    <xf numFmtId="0" fontId="40" fillId="0" borderId="51" xfId="21" applyFont="1" applyFill="1" applyBorder="1" applyAlignment="1" applyProtection="1">
      <alignment vertical="center" textRotation="255" shrinkToFit="1"/>
      <protection locked="0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1" xfId="21" applyNumberFormat="1" applyFont="1" applyBorder="1" applyAlignment="1" applyProtection="1">
      <alignment horizontal="center" vertical="center"/>
    </xf>
    <xf numFmtId="183" fontId="40" fillId="0" borderId="15" xfId="21" applyNumberFormat="1" applyFont="1" applyBorder="1" applyAlignment="1" applyProtection="1">
      <alignment horizontal="center" vertical="center"/>
    </xf>
    <xf numFmtId="0" fontId="56" fillId="0" borderId="97" xfId="21" applyFont="1" applyBorder="1" applyAlignment="1" applyProtection="1">
      <alignment horizontal="distributed" vertical="center" textRotation="255"/>
    </xf>
    <xf numFmtId="0" fontId="56" fillId="0" borderId="97" xfId="21" applyFont="1" applyBorder="1" applyAlignment="1" applyProtection="1">
      <alignment horizontal="distributed" vertical="center"/>
    </xf>
    <xf numFmtId="0" fontId="40" fillId="0" borderId="98" xfId="21" applyFont="1" applyBorder="1" applyAlignment="1" applyProtection="1">
      <alignment vertical="center" textRotation="255" shrinkToFit="1"/>
      <protection locked="0"/>
    </xf>
    <xf numFmtId="0" fontId="40" fillId="26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183" fontId="40" fillId="26" borderId="41" xfId="21" applyNumberFormat="1" applyFont="1" applyFill="1" applyBorder="1" applyAlignment="1" applyProtection="1">
      <alignment horizontal="center" vertical="center"/>
    </xf>
    <xf numFmtId="0" fontId="40" fillId="26" borderId="38" xfId="21" applyFont="1" applyFill="1" applyBorder="1" applyAlignment="1" applyProtection="1">
      <alignment horizontal="center" vertical="center"/>
    </xf>
    <xf numFmtId="0" fontId="40" fillId="0" borderId="97" xfId="21" applyFont="1" applyBorder="1" applyAlignment="1" applyProtection="1">
      <alignment vertical="top" textRotation="255"/>
    </xf>
    <xf numFmtId="0" fontId="40" fillId="0" borderId="98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40" fillId="0" borderId="51" xfId="21" applyFont="1" applyBorder="1" applyAlignment="1" applyProtection="1">
      <alignment horizontal="center" vertical="center" wrapText="1"/>
      <protection locked="0"/>
    </xf>
    <xf numFmtId="0" fontId="40" fillId="0" borderId="51" xfId="21" applyFont="1" applyBorder="1" applyAlignment="1" applyProtection="1">
      <alignment vertical="center" textRotation="255" shrinkToFit="1"/>
      <protection locked="0"/>
    </xf>
    <xf numFmtId="0" fontId="4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34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0" borderId="97" xfId="21" applyFont="1" applyBorder="1" applyAlignment="1" applyProtection="1">
      <alignment horizontal="center" vertical="center"/>
      <protection locked="0"/>
    </xf>
    <xf numFmtId="0" fontId="17" fillId="0" borderId="97" xfId="21" applyFont="1" applyBorder="1" applyAlignment="1" applyProtection="1">
      <alignment horizontal="center"/>
      <protection locked="0"/>
    </xf>
    <xf numFmtId="0" fontId="17" fillId="0" borderId="98" xfId="21" applyFont="1" applyBorder="1" applyAlignment="1" applyProtection="1">
      <alignment horizontal="center"/>
      <protection locked="0"/>
    </xf>
    <xf numFmtId="0" fontId="56" fillId="0" borderId="97" xfId="21" applyFont="1" applyBorder="1" applyAlignment="1" applyProtection="1">
      <alignment horizontal="center" vertical="center"/>
    </xf>
    <xf numFmtId="0" fontId="17" fillId="0" borderId="47" xfId="21" applyFont="1" applyBorder="1" applyAlignment="1" applyProtection="1">
      <alignment horizontal="center"/>
    </xf>
    <xf numFmtId="0" fontId="17" fillId="0" borderId="44" xfId="21" applyFont="1" applyBorder="1" applyAlignment="1" applyProtection="1">
      <alignment horizontal="center"/>
    </xf>
    <xf numFmtId="0" fontId="17" fillId="28" borderId="49" xfId="21" applyFont="1" applyFill="1" applyBorder="1" applyAlignment="1" applyProtection="1">
      <alignment horizontal="center"/>
    </xf>
    <xf numFmtId="0" fontId="17" fillId="28" borderId="25" xfId="21" applyFont="1" applyFill="1" applyBorder="1" applyAlignment="1" applyProtection="1">
      <alignment horizontal="center"/>
    </xf>
    <xf numFmtId="0" fontId="40" fillId="0" borderId="38" xfId="21" applyFont="1" applyBorder="1" applyAlignment="1" applyProtection="1">
      <alignment horizontal="center" vertical="center"/>
    </xf>
    <xf numFmtId="0" fontId="40" fillId="0" borderId="40" xfId="21" applyFont="1" applyBorder="1" applyAlignment="1" applyProtection="1">
      <alignment horizontal="center" vertical="center"/>
    </xf>
    <xf numFmtId="0" fontId="17" fillId="28" borderId="19" xfId="21" applyFont="1" applyFill="1" applyBorder="1" applyAlignment="1" applyProtection="1">
      <alignment horizontal="center"/>
    </xf>
    <xf numFmtId="0" fontId="9" fillId="28" borderId="19" xfId="21" applyFont="1" applyFill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183" fontId="9" fillId="0" borderId="41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183" fontId="40" fillId="0" borderId="48" xfId="21" applyNumberFormat="1" applyFont="1" applyBorder="1" applyAlignment="1" applyProtection="1">
      <alignment horizontal="center" vertical="center"/>
    </xf>
    <xf numFmtId="0" fontId="10" fillId="0" borderId="51" xfId="21" applyFont="1" applyFill="1" applyBorder="1" applyAlignment="1" applyProtection="1">
      <alignment vertical="center" textRotation="255" shrinkToFit="1"/>
      <protection locked="0"/>
    </xf>
    <xf numFmtId="0" fontId="9" fillId="0" borderId="97" xfId="21" applyFont="1" applyBorder="1" applyAlignment="1" applyProtection="1">
      <alignment horizontal="distributed" vertical="center" textRotation="255"/>
    </xf>
    <xf numFmtId="0" fontId="9" fillId="0" borderId="97" xfId="21" applyFont="1" applyBorder="1" applyAlignment="1" applyProtection="1">
      <alignment horizontal="distributed" vertical="center"/>
    </xf>
    <xf numFmtId="0" fontId="40" fillId="0" borderId="101" xfId="21" applyFont="1" applyBorder="1" applyAlignment="1" applyProtection="1">
      <alignment vertical="center" textRotation="255" shrinkToFit="1"/>
      <protection locked="0"/>
    </xf>
    <xf numFmtId="0" fontId="10" fillId="0" borderId="68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1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4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7" xfId="21" applyFont="1" applyBorder="1" applyAlignment="1" applyProtection="1">
      <alignment vertical="top" textRotation="255"/>
    </xf>
    <xf numFmtId="0" fontId="10" fillId="0" borderId="34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101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97" xfId="21" applyFont="1" applyBorder="1" applyAlignment="1" applyProtection="1">
      <alignment horizontal="center" vertical="center"/>
      <protection locked="0"/>
    </xf>
    <xf numFmtId="0" fontId="9" fillId="0" borderId="101" xfId="21" applyFont="1" applyBorder="1" applyAlignment="1" applyProtection="1">
      <alignment horizontal="center" vertical="center"/>
      <protection locked="0"/>
    </xf>
    <xf numFmtId="0" fontId="17" fillId="0" borderId="102" xfId="21" applyFont="1" applyBorder="1" applyAlignment="1" applyProtection="1">
      <alignment horizontal="center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0" fontId="1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7" xfId="21" applyFont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7" fillId="0" borderId="28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17" fillId="0" borderId="47" xfId="21" applyFont="1" applyFill="1" applyBorder="1" applyAlignment="1" applyProtection="1">
      <alignment horizontal="center"/>
    </xf>
    <xf numFmtId="0" fontId="17" fillId="0" borderId="44" xfId="21" applyFont="1" applyFill="1" applyBorder="1" applyAlignment="1" applyProtection="1">
      <alignment horizontal="center"/>
    </xf>
    <xf numFmtId="0" fontId="17" fillId="0" borderId="64" xfId="21" applyFont="1" applyFill="1" applyBorder="1" applyAlignment="1" applyProtection="1">
      <alignment horizontal="center"/>
    </xf>
    <xf numFmtId="0" fontId="17" fillId="0" borderId="58" xfId="21" applyFont="1" applyFill="1" applyBorder="1" applyAlignment="1" applyProtection="1">
      <alignment horizontal="center"/>
    </xf>
    <xf numFmtId="0" fontId="17" fillId="0" borderId="34" xfId="21" applyFont="1" applyBorder="1" applyAlignment="1" applyProtection="1">
      <alignment horizontal="center"/>
    </xf>
    <xf numFmtId="0" fontId="17" fillId="0" borderId="50" xfId="21" applyFont="1" applyFill="1" applyBorder="1" applyAlignment="1" applyProtection="1">
      <alignment horizontal="center"/>
    </xf>
    <xf numFmtId="0" fontId="17" fillId="0" borderId="51" xfId="21" applyFont="1" applyFill="1" applyBorder="1" applyAlignment="1" applyProtection="1">
      <alignment horizontal="center"/>
    </xf>
    <xf numFmtId="0" fontId="17" fillId="0" borderId="73" xfId="21" applyFont="1" applyBorder="1" applyAlignment="1" applyProtection="1">
      <alignment horizontal="center"/>
    </xf>
    <xf numFmtId="0" fontId="17" fillId="0" borderId="70" xfId="21" applyFont="1" applyBorder="1" applyAlignment="1" applyProtection="1">
      <alignment horizontal="center"/>
    </xf>
    <xf numFmtId="0" fontId="17" fillId="25" borderId="18" xfId="21" applyFont="1" applyFill="1" applyBorder="1" applyAlignment="1" applyProtection="1">
      <alignment horizontal="center"/>
    </xf>
    <xf numFmtId="0" fontId="17" fillId="28" borderId="50" xfId="21" applyFont="1" applyFill="1" applyBorder="1" applyAlignment="1" applyProtection="1">
      <alignment horizontal="center"/>
    </xf>
    <xf numFmtId="0" fontId="17" fillId="28" borderId="51" xfId="2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73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wrapText="1" shrinkToFit="1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183" fontId="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8" xfId="21" applyFont="1" applyFill="1" applyBorder="1" applyAlignment="1" applyProtection="1">
      <alignment horizontal="center" vertical="center"/>
    </xf>
    <xf numFmtId="0" fontId="10" fillId="0" borderId="7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horizontal="center" vertical="center"/>
      <protection locked="0"/>
    </xf>
    <xf numFmtId="183" fontId="40" fillId="0" borderId="48" xfId="21" applyNumberFormat="1" applyFont="1" applyFill="1" applyBorder="1" applyAlignment="1" applyProtection="1">
      <alignment horizontal="center" vertical="center"/>
    </xf>
    <xf numFmtId="183" fontId="40" fillId="0" borderId="41" xfId="21" applyNumberFormat="1" applyFont="1" applyFill="1" applyBorder="1" applyAlignment="1" applyProtection="1">
      <alignment horizontal="center" vertical="center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4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8" xfId="21" applyNumberFormat="1" applyFont="1" applyBorder="1" applyAlignment="1">
      <alignment horizontal="center" vertical="center"/>
    </xf>
    <xf numFmtId="183" fontId="40" fillId="0" borderId="39" xfId="21" applyNumberFormat="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0" fontId="38" fillId="26" borderId="101" xfId="24" applyFont="1" applyFill="1" applyBorder="1" applyAlignment="1" applyProtection="1">
      <alignment horizontal="center" vertical="center" shrinkToFit="1"/>
      <protection locked="0"/>
    </xf>
    <xf numFmtId="0" fontId="38" fillId="26" borderId="105" xfId="0" applyFont="1" applyFill="1" applyBorder="1" applyAlignment="1" applyProtection="1">
      <alignment horizontal="center" vertical="center"/>
      <protection locked="0"/>
    </xf>
    <xf numFmtId="0" fontId="38" fillId="26" borderId="101" xfId="0" applyFont="1" applyFill="1" applyBorder="1" applyAlignment="1" applyProtection="1">
      <alignment horizontal="center" vertical="center"/>
      <protection locked="0"/>
    </xf>
    <xf numFmtId="0" fontId="38" fillId="26" borderId="111" xfId="24" applyFont="1" applyFill="1" applyBorder="1" applyAlignment="1" applyProtection="1">
      <alignment horizontal="center" vertical="center" shrinkToFit="1"/>
      <protection locked="0"/>
    </xf>
    <xf numFmtId="0" fontId="38" fillId="26" borderId="51" xfId="0" applyFont="1" applyFill="1" applyBorder="1" applyAlignment="1" applyProtection="1">
      <alignment horizontal="center" vertical="center"/>
      <protection locked="0"/>
    </xf>
    <xf numFmtId="0" fontId="38" fillId="26" borderId="58" xfId="24" applyFont="1" applyFill="1" applyBorder="1" applyAlignment="1" applyProtection="1">
      <alignment horizontal="center" vertical="center" shrinkToFit="1"/>
      <protection locked="0"/>
    </xf>
    <xf numFmtId="0" fontId="38" fillId="26" borderId="42" xfId="0" applyFont="1" applyFill="1" applyBorder="1" applyAlignment="1" applyProtection="1">
      <alignment horizontal="center" vertical="center"/>
      <protection locked="0"/>
    </xf>
    <xf numFmtId="177" fontId="38" fillId="26" borderId="101" xfId="0" applyNumberFormat="1" applyFont="1" applyFill="1" applyBorder="1" applyAlignment="1" applyProtection="1">
      <alignment horizontal="center" vertical="center"/>
      <protection locked="0"/>
    </xf>
    <xf numFmtId="0" fontId="38" fillId="26" borderId="85" xfId="24" applyFont="1" applyFill="1" applyBorder="1" applyAlignment="1" applyProtection="1">
      <alignment horizontal="center" vertical="center" shrinkToFit="1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workbookViewId="0">
      <pane ySplit="2" topLeftCell="A15" activePane="bottomLeft" state="frozen"/>
      <selection pane="bottomLeft" activeCell="A2" sqref="A2"/>
    </sheetView>
  </sheetViews>
  <sheetFormatPr defaultColWidth="11" defaultRowHeight="19.5"/>
  <cols>
    <col min="1" max="1" width="9.125" style="1" customWidth="1"/>
    <col min="2" max="2" width="9.375" style="5" customWidth="1"/>
    <col min="3" max="3" width="14.375" style="522" customWidth="1"/>
    <col min="4" max="4" width="25.125" style="6" customWidth="1"/>
    <col min="5" max="5" width="26.625" style="1" customWidth="1"/>
    <col min="6" max="6" width="17.625" style="1" customWidth="1"/>
    <col min="7" max="7" width="24.5" style="123" customWidth="1"/>
    <col min="8" max="8" width="22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886" t="s">
        <v>368</v>
      </c>
      <c r="B1" s="886"/>
      <c r="C1" s="886"/>
      <c r="D1" s="886"/>
      <c r="E1" s="886"/>
      <c r="F1" s="887" t="s">
        <v>69</v>
      </c>
      <c r="G1" s="887"/>
      <c r="H1" s="887"/>
      <c r="I1" s="42"/>
      <c r="J1" s="42"/>
      <c r="K1" s="42"/>
      <c r="L1" s="42"/>
      <c r="M1" s="42"/>
      <c r="N1" s="42"/>
      <c r="O1" s="43"/>
      <c r="P1" s="44"/>
      <c r="Q1" s="45" t="s">
        <v>19</v>
      </c>
      <c r="R1" s="87">
        <v>2540</v>
      </c>
    </row>
    <row r="2" spans="1:19" s="2" customFormat="1" ht="30.95" customHeight="1" thickBot="1">
      <c r="A2" s="86"/>
      <c r="B2" s="90" t="s">
        <v>10</v>
      </c>
      <c r="C2" s="521" t="s">
        <v>11</v>
      </c>
      <c r="D2" s="351" t="s">
        <v>12</v>
      </c>
      <c r="E2" s="89" t="s">
        <v>155</v>
      </c>
      <c r="F2" s="89" t="s">
        <v>13</v>
      </c>
      <c r="G2" s="521" t="s">
        <v>14</v>
      </c>
      <c r="H2" s="89" t="s">
        <v>15</v>
      </c>
      <c r="I2" s="21" t="s">
        <v>161</v>
      </c>
      <c r="J2" s="21" t="s">
        <v>158</v>
      </c>
      <c r="K2" s="21" t="s">
        <v>6</v>
      </c>
      <c r="L2" s="16" t="s">
        <v>159</v>
      </c>
      <c r="M2" s="21" t="s">
        <v>7</v>
      </c>
      <c r="N2" s="16" t="s">
        <v>162</v>
      </c>
      <c r="O2" s="21" t="s">
        <v>8</v>
      </c>
      <c r="P2" s="21" t="s">
        <v>3</v>
      </c>
      <c r="Q2" s="21" t="s">
        <v>4</v>
      </c>
      <c r="R2" s="28" t="s">
        <v>5</v>
      </c>
    </row>
    <row r="3" spans="1:19" s="2" customFormat="1" ht="24" customHeight="1">
      <c r="A3" s="728">
        <v>45628</v>
      </c>
      <c r="B3" s="519" t="s">
        <v>17</v>
      </c>
      <c r="C3" s="107" t="s">
        <v>140</v>
      </c>
      <c r="D3" s="430" t="s">
        <v>224</v>
      </c>
      <c r="E3" s="345" t="s">
        <v>231</v>
      </c>
      <c r="F3" s="479" t="s">
        <v>163</v>
      </c>
      <c r="G3" s="794" t="s">
        <v>352</v>
      </c>
      <c r="H3" s="1077"/>
      <c r="I3" s="22">
        <f>第一週!D34</f>
        <v>5.8</v>
      </c>
      <c r="J3" s="22">
        <f>第一週!D35</f>
        <v>2.29</v>
      </c>
      <c r="K3" s="22">
        <f>第一週!D36</f>
        <v>2.15</v>
      </c>
      <c r="L3" s="22">
        <f>第一週!D37</f>
        <v>3.4</v>
      </c>
      <c r="M3" s="22">
        <f>第一週!D38</f>
        <v>0</v>
      </c>
      <c r="N3" s="22">
        <f>第一週!D39</f>
        <v>0</v>
      </c>
      <c r="O3" s="29">
        <f>第一週!D40</f>
        <v>784.5</v>
      </c>
      <c r="P3" s="30">
        <f t="shared" ref="P3:P27" si="0">I3*15+K3*5+M3*15+N3*12</f>
        <v>97.75</v>
      </c>
      <c r="Q3" s="30">
        <f t="shared" ref="Q3:Q27" si="1">I3*2+J3*7+K3*1+N3*8</f>
        <v>29.78</v>
      </c>
      <c r="R3" s="31">
        <f t="shared" ref="R3:R27" si="2">J3*5+L3*5+N3*4</f>
        <v>28.45</v>
      </c>
    </row>
    <row r="4" spans="1:19" s="2" customFormat="1" ht="24" customHeight="1">
      <c r="A4" s="728">
        <v>45629</v>
      </c>
      <c r="B4" s="310" t="s">
        <v>0</v>
      </c>
      <c r="C4" s="113" t="s">
        <v>125</v>
      </c>
      <c r="D4" s="392" t="s">
        <v>226</v>
      </c>
      <c r="E4" s="731" t="s">
        <v>232</v>
      </c>
      <c r="F4" s="479" t="s">
        <v>163</v>
      </c>
      <c r="G4" s="794" t="s">
        <v>264</v>
      </c>
      <c r="H4" s="1078" t="s">
        <v>151</v>
      </c>
      <c r="I4" s="23">
        <f>第一週!H34</f>
        <v>5.5</v>
      </c>
      <c r="J4" s="23">
        <f>第一週!H35</f>
        <v>2.95</v>
      </c>
      <c r="K4" s="23">
        <f>第一週!H36</f>
        <v>1.66</v>
      </c>
      <c r="L4" s="23">
        <f>第一週!H37</f>
        <v>2.5</v>
      </c>
      <c r="M4" s="27">
        <f>第一週!H38</f>
        <v>1</v>
      </c>
      <c r="N4" s="23">
        <f>第一週!H39</f>
        <v>0</v>
      </c>
      <c r="O4" s="32">
        <f>第一週!H40</f>
        <v>820.25</v>
      </c>
      <c r="P4" s="33">
        <f t="shared" si="0"/>
        <v>105.8</v>
      </c>
      <c r="Q4" s="33">
        <f t="shared" si="1"/>
        <v>33.31</v>
      </c>
      <c r="R4" s="34">
        <f t="shared" si="2"/>
        <v>27.25</v>
      </c>
    </row>
    <row r="5" spans="1:19" s="346" customFormat="1" ht="24" customHeight="1">
      <c r="A5" s="728">
        <v>45630</v>
      </c>
      <c r="B5" s="310" t="s">
        <v>1</v>
      </c>
      <c r="C5" s="113" t="s">
        <v>140</v>
      </c>
      <c r="D5" s="730" t="s">
        <v>278</v>
      </c>
      <c r="E5" s="690" t="s">
        <v>282</v>
      </c>
      <c r="F5" s="680"/>
      <c r="G5" s="734" t="s">
        <v>255</v>
      </c>
      <c r="H5" s="1077"/>
      <c r="I5" s="364">
        <f>第一週!L34</f>
        <v>5.5</v>
      </c>
      <c r="J5" s="364">
        <f>第一週!L35</f>
        <v>3.9</v>
      </c>
      <c r="K5" s="364">
        <f>第一週!L36</f>
        <v>1.06</v>
      </c>
      <c r="L5" s="364">
        <f>第一週!L37</f>
        <v>2.5</v>
      </c>
      <c r="M5" s="364">
        <f>第一週!L38</f>
        <v>0</v>
      </c>
      <c r="N5" s="364">
        <f>第一週!L39</f>
        <v>0</v>
      </c>
      <c r="O5" s="365">
        <f>第一週!L40</f>
        <v>816.5</v>
      </c>
      <c r="P5" s="366">
        <f t="shared" si="0"/>
        <v>87.8</v>
      </c>
      <c r="Q5" s="366">
        <f t="shared" si="1"/>
        <v>39.36</v>
      </c>
      <c r="R5" s="367">
        <f t="shared" si="2"/>
        <v>32</v>
      </c>
    </row>
    <row r="6" spans="1:19" s="2" customFormat="1" ht="24" customHeight="1">
      <c r="A6" s="728">
        <v>45631</v>
      </c>
      <c r="B6" s="310" t="s">
        <v>18</v>
      </c>
      <c r="C6" s="113" t="s">
        <v>143</v>
      </c>
      <c r="D6" s="392" t="s">
        <v>228</v>
      </c>
      <c r="E6" s="756" t="s">
        <v>240</v>
      </c>
      <c r="F6" s="735" t="s">
        <v>170</v>
      </c>
      <c r="G6" s="729" t="s">
        <v>349</v>
      </c>
      <c r="H6" s="1079" t="s">
        <v>151</v>
      </c>
      <c r="I6" s="23">
        <f>第一週!P34</f>
        <v>6.7</v>
      </c>
      <c r="J6" s="23">
        <f>第一週!P35</f>
        <v>2.1800000000000002</v>
      </c>
      <c r="K6" s="23">
        <f>第一週!P36</f>
        <v>1.63</v>
      </c>
      <c r="L6" s="23">
        <f>第一週!P37</f>
        <v>2.5</v>
      </c>
      <c r="M6" s="23">
        <f>第一週!P38</f>
        <v>1</v>
      </c>
      <c r="N6" s="23">
        <f>第一週!P39</f>
        <v>0</v>
      </c>
      <c r="O6" s="32">
        <f>第一週!P40</f>
        <v>845.75</v>
      </c>
      <c r="P6" s="33">
        <f t="shared" si="0"/>
        <v>123.65</v>
      </c>
      <c r="Q6" s="33">
        <f t="shared" si="1"/>
        <v>30.290000000000003</v>
      </c>
      <c r="R6" s="34">
        <f t="shared" si="2"/>
        <v>23.4</v>
      </c>
    </row>
    <row r="7" spans="1:19" s="2" customFormat="1" ht="24" customHeight="1" thickBot="1">
      <c r="A7" s="755">
        <v>45632</v>
      </c>
      <c r="B7" s="520" t="s">
        <v>124</v>
      </c>
      <c r="C7" s="311" t="s">
        <v>140</v>
      </c>
      <c r="D7" s="311" t="s">
        <v>351</v>
      </c>
      <c r="E7" s="877" t="s">
        <v>236</v>
      </c>
      <c r="F7" s="689" t="s">
        <v>163</v>
      </c>
      <c r="G7" s="821" t="s">
        <v>261</v>
      </c>
      <c r="H7" s="1080"/>
      <c r="I7" s="26">
        <f>第一週!T34</f>
        <v>6.4</v>
      </c>
      <c r="J7" s="26">
        <f>第一週!T35</f>
        <v>2.9</v>
      </c>
      <c r="K7" s="26">
        <f>第一週!T36</f>
        <v>1.26</v>
      </c>
      <c r="L7" s="26">
        <f>第一週!T37</f>
        <v>2.5</v>
      </c>
      <c r="M7" s="26">
        <f>第一週!T38</f>
        <v>0</v>
      </c>
      <c r="N7" s="26">
        <f>第一週!T39</f>
        <v>0.6</v>
      </c>
      <c r="O7" s="36">
        <f>第一週!T40</f>
        <v>881.5</v>
      </c>
      <c r="P7" s="37">
        <f t="shared" si="0"/>
        <v>109.5</v>
      </c>
      <c r="Q7" s="37">
        <f t="shared" si="1"/>
        <v>39.159999999999997</v>
      </c>
      <c r="R7" s="38">
        <f t="shared" si="2"/>
        <v>29.4</v>
      </c>
      <c r="S7" s="94"/>
    </row>
    <row r="8" spans="1:19" s="2" customFormat="1" ht="24" customHeight="1">
      <c r="A8" s="728">
        <v>45635</v>
      </c>
      <c r="B8" s="519" t="s">
        <v>17</v>
      </c>
      <c r="C8" s="107" t="s">
        <v>140</v>
      </c>
      <c r="D8" s="430" t="s">
        <v>222</v>
      </c>
      <c r="E8" s="430" t="s">
        <v>281</v>
      </c>
      <c r="F8" s="479" t="s">
        <v>163</v>
      </c>
      <c r="G8" s="291" t="s">
        <v>262</v>
      </c>
      <c r="H8" s="291" t="s">
        <v>169</v>
      </c>
      <c r="I8" s="99">
        <f>第二週!D35</f>
        <v>6.2</v>
      </c>
      <c r="J8" s="27">
        <f>第二週!D36</f>
        <v>2.69</v>
      </c>
      <c r="K8" s="27">
        <f>第二週!D37</f>
        <v>1.21</v>
      </c>
      <c r="L8" s="27">
        <f>第二週!D38</f>
        <v>2.5</v>
      </c>
      <c r="M8" s="27">
        <f>第二週!D39</f>
        <v>0</v>
      </c>
      <c r="N8" s="27">
        <f>第二週!D40</f>
        <v>0</v>
      </c>
      <c r="O8" s="39">
        <f>第二週!D41</f>
        <v>778.5</v>
      </c>
      <c r="P8" s="40">
        <f t="shared" si="0"/>
        <v>99.05</v>
      </c>
      <c r="Q8" s="40">
        <f t="shared" si="1"/>
        <v>32.44</v>
      </c>
      <c r="R8" s="41">
        <f t="shared" si="2"/>
        <v>25.95</v>
      </c>
    </row>
    <row r="9" spans="1:19" s="2" customFormat="1" ht="24" customHeight="1">
      <c r="A9" s="728">
        <v>45636</v>
      </c>
      <c r="B9" s="310" t="s">
        <v>0</v>
      </c>
      <c r="C9" s="113" t="s">
        <v>125</v>
      </c>
      <c r="D9" s="392" t="s">
        <v>360</v>
      </c>
      <c r="E9" s="690" t="s">
        <v>239</v>
      </c>
      <c r="F9" s="479" t="s">
        <v>163</v>
      </c>
      <c r="G9" s="291" t="s">
        <v>251</v>
      </c>
      <c r="H9" s="1081" t="s">
        <v>151</v>
      </c>
      <c r="I9" s="93">
        <f>第二週!H35</f>
        <v>5.5</v>
      </c>
      <c r="J9" s="93">
        <f>第二週!H36</f>
        <v>2.9</v>
      </c>
      <c r="K9" s="93">
        <f>第二週!H37</f>
        <v>1.99</v>
      </c>
      <c r="L9" s="93">
        <f>第二週!H38</f>
        <v>2.5</v>
      </c>
      <c r="M9" s="93">
        <f>第二週!H39</f>
        <v>1</v>
      </c>
      <c r="N9" s="93">
        <f>第二週!H40</f>
        <v>0</v>
      </c>
      <c r="O9" s="39">
        <f>第二週!H41</f>
        <v>824.75</v>
      </c>
      <c r="P9" s="40">
        <f t="shared" si="0"/>
        <v>107.45</v>
      </c>
      <c r="Q9" s="40">
        <f t="shared" si="1"/>
        <v>33.29</v>
      </c>
      <c r="R9" s="41">
        <f t="shared" si="2"/>
        <v>27</v>
      </c>
    </row>
    <row r="10" spans="1:19" s="2" customFormat="1" ht="24" customHeight="1">
      <c r="A10" s="728">
        <v>45637</v>
      </c>
      <c r="B10" s="310" t="s">
        <v>1</v>
      </c>
      <c r="C10" s="113" t="s">
        <v>173</v>
      </c>
      <c r="D10" s="884" t="s">
        <v>252</v>
      </c>
      <c r="E10" s="690" t="s">
        <v>259</v>
      </c>
      <c r="F10" s="680"/>
      <c r="G10" s="687"/>
      <c r="H10" s="1077"/>
      <c r="I10" s="309">
        <f>第二週!L35</f>
        <v>5.6</v>
      </c>
      <c r="J10" s="23">
        <f>第二週!L36</f>
        <v>2.5</v>
      </c>
      <c r="K10" s="23">
        <f>第二週!L37</f>
        <v>1.02</v>
      </c>
      <c r="L10" s="23">
        <f>第二週!L38</f>
        <v>2.5</v>
      </c>
      <c r="M10" s="23">
        <f>第二週!L39</f>
        <v>0</v>
      </c>
      <c r="N10" s="23">
        <f>第二週!L40</f>
        <v>0</v>
      </c>
      <c r="O10" s="32">
        <f>第二週!L41</f>
        <v>717.5</v>
      </c>
      <c r="P10" s="33">
        <f t="shared" si="0"/>
        <v>89.1</v>
      </c>
      <c r="Q10" s="33">
        <f t="shared" si="1"/>
        <v>29.72</v>
      </c>
      <c r="R10" s="34">
        <f t="shared" si="2"/>
        <v>25</v>
      </c>
    </row>
    <row r="11" spans="1:19" s="2" customFormat="1" ht="24" customHeight="1">
      <c r="A11" s="728">
        <v>45638</v>
      </c>
      <c r="B11" s="310" t="s">
        <v>18</v>
      </c>
      <c r="C11" s="126" t="s">
        <v>144</v>
      </c>
      <c r="D11" s="756" t="s">
        <v>221</v>
      </c>
      <c r="E11" s="756" t="s">
        <v>254</v>
      </c>
      <c r="F11" s="735" t="s">
        <v>170</v>
      </c>
      <c r="G11" s="291" t="s">
        <v>263</v>
      </c>
      <c r="H11" s="1081" t="s">
        <v>151</v>
      </c>
      <c r="I11" s="23">
        <f>第二週!P35</f>
        <v>6.2</v>
      </c>
      <c r="J11" s="23">
        <f>第二週!P36</f>
        <v>3.1</v>
      </c>
      <c r="K11" s="23">
        <f>第二週!P37</f>
        <v>1.5</v>
      </c>
      <c r="L11" s="23">
        <f>第二週!P38</f>
        <v>2.5</v>
      </c>
      <c r="M11" s="23">
        <f>第二週!P39</f>
        <v>1</v>
      </c>
      <c r="N11" s="23">
        <f>第二週!P40</f>
        <v>0</v>
      </c>
      <c r="O11" s="32">
        <f>第二週!P41</f>
        <v>876.5</v>
      </c>
      <c r="P11" s="33">
        <f t="shared" si="0"/>
        <v>115.5</v>
      </c>
      <c r="Q11" s="33">
        <f t="shared" si="1"/>
        <v>35.6</v>
      </c>
      <c r="R11" s="34">
        <f t="shared" si="2"/>
        <v>28</v>
      </c>
    </row>
    <row r="12" spans="1:19" s="2" customFormat="1" ht="24" customHeight="1" thickBot="1">
      <c r="A12" s="755">
        <v>45639</v>
      </c>
      <c r="B12" s="520" t="s">
        <v>124</v>
      </c>
      <c r="C12" s="127" t="s">
        <v>140</v>
      </c>
      <c r="D12" s="392" t="s">
        <v>280</v>
      </c>
      <c r="E12" s="686" t="s">
        <v>260</v>
      </c>
      <c r="F12" s="689" t="s">
        <v>163</v>
      </c>
      <c r="G12" s="822" t="s">
        <v>355</v>
      </c>
      <c r="H12" s="1082"/>
      <c r="I12" s="26">
        <f>第二週!T35</f>
        <v>5.5</v>
      </c>
      <c r="J12" s="26">
        <f>第二週!T36</f>
        <v>2.8</v>
      </c>
      <c r="K12" s="26">
        <f>第二週!T37</f>
        <v>1.99</v>
      </c>
      <c r="L12" s="26">
        <f>第二週!T38</f>
        <v>2.5</v>
      </c>
      <c r="M12" s="26">
        <f>第二週!T39</f>
        <v>0</v>
      </c>
      <c r="N12" s="26">
        <f>第二週!T40</f>
        <v>0.8</v>
      </c>
      <c r="O12" s="36">
        <f>第二週!T41</f>
        <v>853.25</v>
      </c>
      <c r="P12" s="37">
        <f t="shared" si="0"/>
        <v>102.05000000000001</v>
      </c>
      <c r="Q12" s="37">
        <f t="shared" si="1"/>
        <v>38.989999999999995</v>
      </c>
      <c r="R12" s="35">
        <f t="shared" si="2"/>
        <v>29.7</v>
      </c>
    </row>
    <row r="13" spans="1:19" s="2" customFormat="1" ht="24" customHeight="1">
      <c r="A13" s="728">
        <v>45642</v>
      </c>
      <c r="B13" s="519" t="s">
        <v>17</v>
      </c>
      <c r="C13" s="107" t="s">
        <v>140</v>
      </c>
      <c r="D13" s="430" t="s">
        <v>259</v>
      </c>
      <c r="E13" s="430" t="s">
        <v>245</v>
      </c>
      <c r="F13" s="479" t="s">
        <v>163</v>
      </c>
      <c r="G13" s="291" t="s">
        <v>250</v>
      </c>
      <c r="H13" s="1077"/>
      <c r="I13" s="27">
        <f>第三週!D34</f>
        <v>5.8</v>
      </c>
      <c r="J13" s="27">
        <f>第三週!D35</f>
        <v>2.1800000000000002</v>
      </c>
      <c r="K13" s="27">
        <f>第三週!D36</f>
        <v>1.29</v>
      </c>
      <c r="L13" s="20">
        <f>第三週!D37</f>
        <v>2.5</v>
      </c>
      <c r="M13" s="27">
        <f>第三週!D38</f>
        <v>1</v>
      </c>
      <c r="N13" s="20">
        <f>第三週!D39</f>
        <v>0</v>
      </c>
      <c r="O13" s="39">
        <f>第三週!D40</f>
        <v>774.25</v>
      </c>
      <c r="P13" s="40">
        <f t="shared" si="0"/>
        <v>108.45</v>
      </c>
      <c r="Q13" s="40">
        <f t="shared" si="1"/>
        <v>28.15</v>
      </c>
      <c r="R13" s="31">
        <f t="shared" si="2"/>
        <v>23.4</v>
      </c>
    </row>
    <row r="14" spans="1:19" s="2" customFormat="1" ht="24" customHeight="1">
      <c r="A14" s="728">
        <v>45643</v>
      </c>
      <c r="B14" s="310" t="s">
        <v>0</v>
      </c>
      <c r="C14" s="113" t="s">
        <v>141</v>
      </c>
      <c r="D14" s="392" t="s">
        <v>227</v>
      </c>
      <c r="E14" s="690" t="s">
        <v>230</v>
      </c>
      <c r="F14" s="479" t="s">
        <v>163</v>
      </c>
      <c r="G14" s="758" t="s">
        <v>257</v>
      </c>
      <c r="H14" s="1083" t="s">
        <v>151</v>
      </c>
      <c r="I14" s="27">
        <f>第三週!H34</f>
        <v>5.7</v>
      </c>
      <c r="J14" s="27">
        <f>第三週!H35</f>
        <v>3.1</v>
      </c>
      <c r="K14" s="27">
        <f>第三週!H36</f>
        <v>1.53</v>
      </c>
      <c r="L14" s="20">
        <f>第三週!H37</f>
        <v>2.5</v>
      </c>
      <c r="M14" s="73">
        <f>第三週!H38</f>
        <v>1</v>
      </c>
      <c r="N14" s="20">
        <f>第三週!H39</f>
        <v>0</v>
      </c>
      <c r="O14" s="39">
        <f>第三週!H40</f>
        <v>842.25</v>
      </c>
      <c r="P14" s="40">
        <f t="shared" si="0"/>
        <v>108.15</v>
      </c>
      <c r="Q14" s="40">
        <f t="shared" si="1"/>
        <v>34.630000000000003</v>
      </c>
      <c r="R14" s="41">
        <f t="shared" si="2"/>
        <v>28</v>
      </c>
    </row>
    <row r="15" spans="1:19" s="296" customFormat="1" ht="24" customHeight="1">
      <c r="A15" s="728">
        <v>45644</v>
      </c>
      <c r="B15" s="310" t="s">
        <v>1</v>
      </c>
      <c r="C15" s="113" t="s">
        <v>140</v>
      </c>
      <c r="D15" s="730" t="s">
        <v>225</v>
      </c>
      <c r="E15" s="690" t="s">
        <v>235</v>
      </c>
      <c r="F15" s="680"/>
      <c r="G15" s="291" t="s">
        <v>337</v>
      </c>
      <c r="H15" s="1077"/>
      <c r="I15" s="343">
        <f>第三週!L34</f>
        <v>5.5</v>
      </c>
      <c r="J15" s="292">
        <f>第三週!L35</f>
        <v>3.6</v>
      </c>
      <c r="K15" s="292">
        <f>第三週!L36</f>
        <v>0.95</v>
      </c>
      <c r="L15" s="297">
        <f>第三週!L37</f>
        <v>2.5</v>
      </c>
      <c r="M15" s="298">
        <f>第三週!L38</f>
        <v>0</v>
      </c>
      <c r="N15" s="299">
        <f>第三週!L39</f>
        <v>0</v>
      </c>
      <c r="O15" s="293">
        <f>第三週!L40</f>
        <v>791.25</v>
      </c>
      <c r="P15" s="294">
        <f t="shared" si="0"/>
        <v>87.25</v>
      </c>
      <c r="Q15" s="294">
        <f t="shared" si="1"/>
        <v>37.150000000000006</v>
      </c>
      <c r="R15" s="295">
        <f t="shared" si="2"/>
        <v>30.5</v>
      </c>
    </row>
    <row r="16" spans="1:19" s="2" customFormat="1" ht="24" customHeight="1">
      <c r="A16" s="728">
        <v>45645</v>
      </c>
      <c r="B16" s="310" t="s">
        <v>18</v>
      </c>
      <c r="C16" s="113" t="s">
        <v>143</v>
      </c>
      <c r="D16" s="392" t="s">
        <v>277</v>
      </c>
      <c r="E16" s="756" t="s">
        <v>234</v>
      </c>
      <c r="F16" s="735" t="s">
        <v>170</v>
      </c>
      <c r="G16" s="291" t="s">
        <v>350</v>
      </c>
      <c r="H16" s="1084" t="s">
        <v>151</v>
      </c>
      <c r="I16" s="23">
        <f>第三週!P34</f>
        <v>5.8</v>
      </c>
      <c r="J16" s="23">
        <f>第三週!P35</f>
        <v>2.29</v>
      </c>
      <c r="K16" s="23">
        <f>第三週!P36</f>
        <v>2.13</v>
      </c>
      <c r="L16" s="17">
        <f>第三週!P37</f>
        <v>2.5</v>
      </c>
      <c r="M16" s="24">
        <f>第三週!P38</f>
        <v>1</v>
      </c>
      <c r="N16" s="18">
        <f>第三週!P39</f>
        <v>0</v>
      </c>
      <c r="O16" s="32">
        <f>第三週!P40</f>
        <v>803.5</v>
      </c>
      <c r="P16" s="33">
        <f t="shared" si="0"/>
        <v>112.65</v>
      </c>
      <c r="Q16" s="33">
        <f t="shared" si="1"/>
        <v>29.76</v>
      </c>
      <c r="R16" s="34">
        <f t="shared" si="2"/>
        <v>23.95</v>
      </c>
    </row>
    <row r="17" spans="1:19" s="876" customFormat="1" ht="24" customHeight="1" thickBot="1">
      <c r="A17" s="755">
        <v>45646</v>
      </c>
      <c r="B17" s="520" t="s">
        <v>124</v>
      </c>
      <c r="C17" s="311" t="s">
        <v>140</v>
      </c>
      <c r="D17" s="731" t="s">
        <v>241</v>
      </c>
      <c r="E17" s="878" t="s">
        <v>238</v>
      </c>
      <c r="F17" s="689" t="s">
        <v>163</v>
      </c>
      <c r="G17" s="821" t="s">
        <v>244</v>
      </c>
      <c r="H17" s="1085"/>
      <c r="I17" s="879">
        <f>第三週!T34</f>
        <v>6.7</v>
      </c>
      <c r="J17" s="879">
        <f>第三週!T35</f>
        <v>2.8</v>
      </c>
      <c r="K17" s="879">
        <f>第三週!T36</f>
        <v>1.47</v>
      </c>
      <c r="L17" s="880">
        <f>第三週!T37</f>
        <v>2.5</v>
      </c>
      <c r="M17" s="879">
        <f>第三週!T38</f>
        <v>0</v>
      </c>
      <c r="N17" s="880">
        <f>第三週!T39</f>
        <v>0.6</v>
      </c>
      <c r="O17" s="881">
        <f>第三週!T40</f>
        <v>900.25</v>
      </c>
      <c r="P17" s="882">
        <f t="shared" si="0"/>
        <v>115.05</v>
      </c>
      <c r="Q17" s="882">
        <f t="shared" si="1"/>
        <v>39.269999999999996</v>
      </c>
      <c r="R17" s="883">
        <f t="shared" si="2"/>
        <v>28.9</v>
      </c>
    </row>
    <row r="18" spans="1:19" s="2" customFormat="1" ht="24" customHeight="1">
      <c r="A18" s="728">
        <v>45649</v>
      </c>
      <c r="B18" s="519" t="s">
        <v>17</v>
      </c>
      <c r="C18" s="113" t="s">
        <v>140</v>
      </c>
      <c r="D18" s="430" t="s">
        <v>222</v>
      </c>
      <c r="E18" s="731" t="s">
        <v>308</v>
      </c>
      <c r="F18" s="691" t="s">
        <v>163</v>
      </c>
      <c r="G18" s="291" t="s">
        <v>266</v>
      </c>
      <c r="H18" s="1077"/>
      <c r="I18" s="27">
        <f>第四週!D34</f>
        <v>6.3</v>
      </c>
      <c r="J18" s="27">
        <f>第四週!D35</f>
        <v>2.44</v>
      </c>
      <c r="K18" s="27">
        <f>第四週!D36</f>
        <v>1.29</v>
      </c>
      <c r="L18" s="20">
        <f>第四週!D37</f>
        <v>3.4</v>
      </c>
      <c r="M18" s="73">
        <f>第四週!D38</f>
        <v>0</v>
      </c>
      <c r="N18" s="20">
        <f>第四週!D39</f>
        <v>0</v>
      </c>
      <c r="O18" s="39">
        <f>第四週!D40</f>
        <v>809.25</v>
      </c>
      <c r="P18" s="40">
        <f t="shared" si="0"/>
        <v>100.95</v>
      </c>
      <c r="Q18" s="40">
        <f t="shared" si="1"/>
        <v>30.97</v>
      </c>
      <c r="R18" s="41">
        <f t="shared" si="2"/>
        <v>29.2</v>
      </c>
    </row>
    <row r="19" spans="1:19" s="2" customFormat="1" ht="24" customHeight="1">
      <c r="A19" s="728">
        <v>45650</v>
      </c>
      <c r="B19" s="310" t="s">
        <v>0</v>
      </c>
      <c r="C19" s="113" t="s">
        <v>125</v>
      </c>
      <c r="D19" s="731" t="s">
        <v>229</v>
      </c>
      <c r="E19" s="690" t="s">
        <v>233</v>
      </c>
      <c r="F19" s="479" t="s">
        <v>163</v>
      </c>
      <c r="G19" s="291" t="s">
        <v>248</v>
      </c>
      <c r="H19" s="1078" t="s">
        <v>151</v>
      </c>
      <c r="I19" s="25">
        <f>第四週!H34</f>
        <v>5.5</v>
      </c>
      <c r="J19" s="25">
        <f>第四週!H35</f>
        <v>3.1</v>
      </c>
      <c r="K19" s="25">
        <f>第四週!H36</f>
        <v>1.4</v>
      </c>
      <c r="L19" s="18">
        <f>第四週!H37</f>
        <v>2.5</v>
      </c>
      <c r="M19" s="24">
        <f>第四週!H38</f>
        <v>1</v>
      </c>
      <c r="N19" s="18">
        <f>第四週!H39</f>
        <v>0</v>
      </c>
      <c r="O19" s="32">
        <f>第四週!H40</f>
        <v>825</v>
      </c>
      <c r="P19" s="33">
        <f t="shared" si="0"/>
        <v>104.5</v>
      </c>
      <c r="Q19" s="33">
        <f t="shared" si="1"/>
        <v>34.1</v>
      </c>
      <c r="R19" s="34">
        <f t="shared" si="2"/>
        <v>28</v>
      </c>
    </row>
    <row r="20" spans="1:19" s="876" customFormat="1" ht="24" customHeight="1">
      <c r="A20" s="728">
        <v>45651</v>
      </c>
      <c r="B20" s="310" t="s">
        <v>1</v>
      </c>
      <c r="C20" s="113" t="s">
        <v>173</v>
      </c>
      <c r="D20" s="730" t="s">
        <v>276</v>
      </c>
      <c r="E20" s="690" t="s">
        <v>208</v>
      </c>
      <c r="F20" s="680"/>
      <c r="G20" s="729"/>
      <c r="H20" s="1077"/>
      <c r="I20" s="364">
        <f>第四週!L34</f>
        <v>6.2</v>
      </c>
      <c r="J20" s="364">
        <f>第四週!L35</f>
        <v>3.5</v>
      </c>
      <c r="K20" s="364">
        <f>第四週!L36</f>
        <v>1</v>
      </c>
      <c r="L20" s="874">
        <f>第四週!L37</f>
        <v>2.5</v>
      </c>
      <c r="M20" s="875">
        <f>第四週!L38</f>
        <v>0</v>
      </c>
      <c r="N20" s="874">
        <f>第四週!L39</f>
        <v>0</v>
      </c>
      <c r="O20" s="365">
        <f>第四週!L40</f>
        <v>834</v>
      </c>
      <c r="P20" s="366">
        <f t="shared" si="0"/>
        <v>98</v>
      </c>
      <c r="Q20" s="366">
        <f t="shared" si="1"/>
        <v>37.9</v>
      </c>
      <c r="R20" s="367">
        <f t="shared" si="2"/>
        <v>30</v>
      </c>
    </row>
    <row r="21" spans="1:19" s="2" customFormat="1" ht="24" customHeight="1">
      <c r="A21" s="728">
        <v>45652</v>
      </c>
      <c r="B21" s="310" t="s">
        <v>18</v>
      </c>
      <c r="C21" s="113" t="s">
        <v>144</v>
      </c>
      <c r="D21" s="113" t="s">
        <v>249</v>
      </c>
      <c r="E21" s="756" t="s">
        <v>247</v>
      </c>
      <c r="F21" s="736" t="s">
        <v>170</v>
      </c>
      <c r="G21" s="868" t="s">
        <v>265</v>
      </c>
      <c r="H21" s="1079" t="s">
        <v>151</v>
      </c>
      <c r="I21" s="23">
        <f>第四週!P34</f>
        <v>5.6</v>
      </c>
      <c r="J21" s="23">
        <f>第四週!P35</f>
        <v>2.2999999999999998</v>
      </c>
      <c r="K21" s="23">
        <f>第四週!P36</f>
        <v>2.2000000000000002</v>
      </c>
      <c r="L21" s="17">
        <f>第四週!P37</f>
        <v>2.5</v>
      </c>
      <c r="M21" s="24">
        <f>第四週!P38</f>
        <v>1</v>
      </c>
      <c r="N21" s="18">
        <f>第四週!P39</f>
        <v>0</v>
      </c>
      <c r="O21" s="32">
        <f>第四週!P40</f>
        <v>792</v>
      </c>
      <c r="P21" s="33">
        <f t="shared" si="0"/>
        <v>110</v>
      </c>
      <c r="Q21" s="33">
        <f t="shared" si="1"/>
        <v>29.499999999999996</v>
      </c>
      <c r="R21" s="34">
        <f t="shared" si="2"/>
        <v>24</v>
      </c>
    </row>
    <row r="22" spans="1:19" s="2" customFormat="1" ht="24" customHeight="1" thickBot="1">
      <c r="A22" s="755">
        <v>45653</v>
      </c>
      <c r="B22" s="520" t="s">
        <v>124</v>
      </c>
      <c r="C22" s="311" t="s">
        <v>140</v>
      </c>
      <c r="D22" s="731" t="s">
        <v>358</v>
      </c>
      <c r="E22" s="878" t="s">
        <v>237</v>
      </c>
      <c r="F22" s="689" t="s">
        <v>163</v>
      </c>
      <c r="G22" s="822" t="s">
        <v>347</v>
      </c>
      <c r="H22" s="1082" t="s">
        <v>168</v>
      </c>
      <c r="I22" s="26">
        <f>第四週!T34</f>
        <v>5.8</v>
      </c>
      <c r="J22" s="26">
        <f>第四週!T35</f>
        <v>2.8</v>
      </c>
      <c r="K22" s="26">
        <f>第四週!T36</f>
        <v>1.73</v>
      </c>
      <c r="L22" s="19">
        <f>第四週!T37</f>
        <v>2.5</v>
      </c>
      <c r="M22" s="26">
        <f>第四週!T38</f>
        <v>0</v>
      </c>
      <c r="N22" s="19">
        <f>第四週!T39</f>
        <v>0.8</v>
      </c>
      <c r="O22" s="36">
        <f>第四週!T40</f>
        <v>867.75</v>
      </c>
      <c r="P22" s="37">
        <f t="shared" si="0"/>
        <v>105.25</v>
      </c>
      <c r="Q22" s="37">
        <f t="shared" si="1"/>
        <v>39.329999999999991</v>
      </c>
      <c r="R22" s="38">
        <f t="shared" si="2"/>
        <v>29.7</v>
      </c>
      <c r="S22" s="94"/>
    </row>
    <row r="23" spans="1:19" s="2" customFormat="1" ht="24" customHeight="1">
      <c r="A23" s="728">
        <v>45656</v>
      </c>
      <c r="B23" s="519" t="s">
        <v>17</v>
      </c>
      <c r="C23" s="107" t="s">
        <v>140</v>
      </c>
      <c r="D23" s="430" t="s">
        <v>223</v>
      </c>
      <c r="E23" s="731" t="s">
        <v>246</v>
      </c>
      <c r="F23" s="479" t="s">
        <v>163</v>
      </c>
      <c r="G23" s="291" t="s">
        <v>258</v>
      </c>
      <c r="H23" s="1077"/>
      <c r="I23" s="22">
        <f>第五週!D34</f>
        <v>6.5</v>
      </c>
      <c r="J23" s="22">
        <f>第五週!D35</f>
        <v>2.2799999999999998</v>
      </c>
      <c r="K23" s="22">
        <f>第五週!D36</f>
        <v>1.99</v>
      </c>
      <c r="L23" s="119">
        <f>第五週!D37</f>
        <v>2.5</v>
      </c>
      <c r="M23" s="119">
        <f>第五週!D38</f>
        <v>0</v>
      </c>
      <c r="N23" s="119">
        <f>第五週!D39</f>
        <v>0</v>
      </c>
      <c r="O23" s="29">
        <f>第五週!D40</f>
        <v>788.25</v>
      </c>
      <c r="P23" s="30">
        <f t="shared" si="0"/>
        <v>107.45</v>
      </c>
      <c r="Q23" s="120">
        <f t="shared" si="1"/>
        <v>30.95</v>
      </c>
      <c r="R23" s="31">
        <f t="shared" si="2"/>
        <v>23.9</v>
      </c>
    </row>
    <row r="24" spans="1:19" ht="23.1" customHeight="1">
      <c r="A24" s="728">
        <v>45657</v>
      </c>
      <c r="B24" s="310" t="s">
        <v>0</v>
      </c>
      <c r="C24" s="113" t="s">
        <v>125</v>
      </c>
      <c r="D24" s="392" t="s">
        <v>243</v>
      </c>
      <c r="E24" s="731" t="s">
        <v>242</v>
      </c>
      <c r="F24" s="479" t="s">
        <v>163</v>
      </c>
      <c r="G24" s="291" t="s">
        <v>253</v>
      </c>
      <c r="H24" s="1078" t="s">
        <v>151</v>
      </c>
      <c r="I24" s="121">
        <f>第五週!H34</f>
        <v>5.5</v>
      </c>
      <c r="J24" s="121">
        <f>第五週!H35</f>
        <v>3</v>
      </c>
      <c r="K24" s="121">
        <f>第五週!H36</f>
        <v>1.81</v>
      </c>
      <c r="L24" s="122">
        <f>第五週!H37</f>
        <v>2.5</v>
      </c>
      <c r="M24" s="122">
        <f>第五週!H38</f>
        <v>1</v>
      </c>
      <c r="N24" s="122">
        <f>第五週!H39</f>
        <v>0</v>
      </c>
      <c r="O24" s="128">
        <f>第五週!H40</f>
        <v>827.75</v>
      </c>
      <c r="P24" s="129">
        <f t="shared" si="0"/>
        <v>106.55</v>
      </c>
      <c r="Q24" s="130">
        <f t="shared" si="1"/>
        <v>33.81</v>
      </c>
      <c r="R24" s="131">
        <f t="shared" si="2"/>
        <v>27.5</v>
      </c>
    </row>
    <row r="25" spans="1:19" ht="23.1" customHeight="1">
      <c r="A25" s="728"/>
      <c r="B25" s="310" t="s">
        <v>1</v>
      </c>
      <c r="C25" s="113" t="s">
        <v>140</v>
      </c>
      <c r="D25" s="732"/>
      <c r="E25" s="113"/>
      <c r="F25" s="733"/>
      <c r="G25" s="479"/>
      <c r="H25" s="793"/>
      <c r="I25" s="121">
        <f>第五週!L34</f>
        <v>0</v>
      </c>
      <c r="J25" s="121">
        <f>第五週!L35</f>
        <v>0</v>
      </c>
      <c r="K25" s="121">
        <f>第五週!L36</f>
        <v>0</v>
      </c>
      <c r="L25" s="122">
        <f>第五週!L37</f>
        <v>0</v>
      </c>
      <c r="M25" s="122">
        <f>第五週!L38</f>
        <v>0</v>
      </c>
      <c r="N25" s="122">
        <f>第五週!L39</f>
        <v>0</v>
      </c>
      <c r="O25" s="128">
        <f>第五週!L40</f>
        <v>0</v>
      </c>
      <c r="P25" s="129">
        <f t="shared" si="0"/>
        <v>0</v>
      </c>
      <c r="Q25" s="129">
        <f t="shared" si="1"/>
        <v>0</v>
      </c>
      <c r="R25" s="131">
        <f t="shared" si="2"/>
        <v>0</v>
      </c>
    </row>
    <row r="26" spans="1:19" ht="24.75" customHeight="1">
      <c r="A26" s="728"/>
      <c r="B26" s="310" t="s">
        <v>18</v>
      </c>
      <c r="C26" s="113" t="s">
        <v>143</v>
      </c>
      <c r="D26" s="392"/>
      <c r="E26" s="756"/>
      <c r="F26" s="817"/>
      <c r="G26" s="794"/>
      <c r="H26" s="818"/>
      <c r="I26" s="344">
        <f>第五週!P34</f>
        <v>0</v>
      </c>
      <c r="J26" s="132">
        <f>第五週!P35</f>
        <v>0</v>
      </c>
      <c r="K26" s="132">
        <f>第五週!P36</f>
        <v>0</v>
      </c>
      <c r="L26" s="122">
        <f>第五週!P37</f>
        <v>0</v>
      </c>
      <c r="M26" s="122">
        <f>第五週!P38</f>
        <v>0</v>
      </c>
      <c r="N26" s="122">
        <f>第五週!P39</f>
        <v>0</v>
      </c>
      <c r="O26" s="128">
        <f>第五週!P40</f>
        <v>0</v>
      </c>
      <c r="P26" s="129">
        <f t="shared" si="0"/>
        <v>0</v>
      </c>
      <c r="Q26" s="129">
        <f t="shared" si="1"/>
        <v>0</v>
      </c>
      <c r="R26" s="131">
        <f t="shared" si="2"/>
        <v>0</v>
      </c>
    </row>
    <row r="27" spans="1:19" ht="23.1" customHeight="1" thickBot="1">
      <c r="A27" s="755"/>
      <c r="B27" s="520" t="s">
        <v>124</v>
      </c>
      <c r="C27" s="311" t="s">
        <v>140</v>
      </c>
      <c r="D27" s="686"/>
      <c r="E27" s="757"/>
      <c r="F27" s="689"/>
      <c r="G27" s="819"/>
      <c r="H27" s="820"/>
      <c r="I27" s="133">
        <f>第五週!T34</f>
        <v>0</v>
      </c>
      <c r="J27" s="133">
        <f>第五週!T35</f>
        <v>0</v>
      </c>
      <c r="K27" s="133">
        <f>第五週!T36</f>
        <v>0</v>
      </c>
      <c r="L27" s="134">
        <f>第五週!T37</f>
        <v>0</v>
      </c>
      <c r="M27" s="134">
        <f>第五週!T38</f>
        <v>0</v>
      </c>
      <c r="N27" s="134">
        <f>第五週!T39</f>
        <v>0</v>
      </c>
      <c r="O27" s="135">
        <f>第五週!T40</f>
        <v>0</v>
      </c>
      <c r="P27" s="136">
        <f t="shared" si="0"/>
        <v>0</v>
      </c>
      <c r="Q27" s="136">
        <f t="shared" si="1"/>
        <v>0</v>
      </c>
      <c r="R27" s="137">
        <f t="shared" si="2"/>
        <v>0</v>
      </c>
    </row>
    <row r="28" spans="1:19" ht="24" customHeight="1" thickBot="1">
      <c r="A28" s="118" t="s">
        <v>146</v>
      </c>
      <c r="D28" s="138"/>
      <c r="E28" s="123"/>
      <c r="F28" s="123"/>
      <c r="G28" s="124"/>
      <c r="H28" s="123"/>
      <c r="P28" s="888" t="s">
        <v>165</v>
      </c>
      <c r="Q28" s="889"/>
      <c r="R28" s="87">
        <v>2360</v>
      </c>
    </row>
    <row r="29" spans="1:19">
      <c r="D29" s="138"/>
      <c r="E29" s="140"/>
      <c r="F29" s="140"/>
      <c r="G29" s="141"/>
    </row>
    <row r="30" spans="1:19">
      <c r="D30" s="142"/>
      <c r="E30" s="140"/>
      <c r="F30" s="140"/>
      <c r="G30" s="124"/>
    </row>
    <row r="31" spans="1:19">
      <c r="D31" s="138"/>
      <c r="E31" s="143"/>
      <c r="F31" s="140"/>
      <c r="G31" s="124"/>
    </row>
    <row r="32" spans="1:19">
      <c r="D32" s="138"/>
      <c r="E32" s="144"/>
      <c r="F32" s="140"/>
      <c r="G32" s="145"/>
    </row>
    <row r="33" spans="4:7">
      <c r="D33" s="138"/>
      <c r="E33" s="146"/>
      <c r="F33" s="140"/>
      <c r="G33" s="145"/>
    </row>
    <row r="34" spans="4:7">
      <c r="D34" s="147"/>
      <c r="E34" s="147"/>
      <c r="F34" s="140"/>
      <c r="G34" s="146"/>
    </row>
    <row r="35" spans="4:7">
      <c r="D35" s="138"/>
      <c r="E35" s="146"/>
      <c r="F35" s="140"/>
      <c r="G35" s="141"/>
    </row>
    <row r="36" spans="4:7">
      <c r="D36" s="138"/>
      <c r="E36" s="148"/>
      <c r="F36" s="140"/>
      <c r="G36" s="141"/>
    </row>
    <row r="37" spans="4:7">
      <c r="D37" s="146"/>
      <c r="E37" s="147"/>
      <c r="F37" s="140"/>
      <c r="G37" s="141"/>
    </row>
    <row r="38" spans="4:7">
      <c r="D38" s="142"/>
      <c r="E38" s="143"/>
      <c r="F38" s="140"/>
      <c r="G38" s="885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Normal="90" zoomScalePageLayoutView="70" workbookViewId="0">
      <selection activeCell="O25" sqref="O25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375" style="12" customWidth="1"/>
    <col min="4" max="4" width="6" style="12" customWidth="1"/>
    <col min="5" max="5" width="7.125" style="12" customWidth="1"/>
    <col min="6" max="6" width="7.625" style="12" customWidth="1"/>
    <col min="7" max="7" width="17.125" style="12" customWidth="1"/>
    <col min="8" max="8" width="6.375" style="12" customWidth="1"/>
    <col min="9" max="9" width="6.625" style="7" customWidth="1"/>
    <col min="10" max="10" width="7.125" style="7" customWidth="1"/>
    <col min="11" max="11" width="17.625" style="539" customWidth="1"/>
    <col min="12" max="12" width="6.5" style="7" customWidth="1"/>
    <col min="13" max="13" width="6.625" style="7" customWidth="1"/>
    <col min="14" max="14" width="8" style="7" customWidth="1"/>
    <col min="15" max="15" width="18.125" style="7" customWidth="1"/>
    <col min="16" max="17" width="7" style="7" customWidth="1"/>
    <col min="18" max="18" width="9.125" style="7" customWidth="1"/>
    <col min="19" max="19" width="15.375" style="7" customWidth="1"/>
    <col min="20" max="20" width="6.875" style="7" customWidth="1"/>
    <col min="21" max="21" width="7" style="7" customWidth="1"/>
    <col min="22" max="16384" width="11" style="7"/>
  </cols>
  <sheetData>
    <row r="1" spans="1:21" ht="28.5" customHeight="1">
      <c r="A1" s="908" t="str">
        <f>月菜單!A1</f>
        <v>屏東縣滿州國小113年12月</v>
      </c>
      <c r="B1" s="908"/>
      <c r="C1" s="908"/>
      <c r="D1" s="908"/>
      <c r="E1" s="908"/>
      <c r="F1" s="908"/>
      <c r="G1" s="908"/>
      <c r="H1" s="896" t="s">
        <v>74</v>
      </c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</row>
    <row r="2" spans="1:21" s="8" customFormat="1" ht="21" customHeight="1" thickBot="1">
      <c r="A2" s="230" t="s">
        <v>88</v>
      </c>
      <c r="B2" s="230"/>
      <c r="C2" s="230">
        <f>月菜單!R1</f>
        <v>2540</v>
      </c>
      <c r="D2" s="230" t="s">
        <v>68</v>
      </c>
      <c r="E2" s="230"/>
      <c r="F2" s="231" t="s">
        <v>164</v>
      </c>
      <c r="G2" s="232">
        <f>月菜單!R28</f>
        <v>2360</v>
      </c>
      <c r="H2" s="125" t="s">
        <v>51</v>
      </c>
      <c r="I2" s="61"/>
      <c r="J2" s="61"/>
      <c r="K2" s="524"/>
      <c r="L2" s="61"/>
      <c r="M2" s="61"/>
      <c r="N2" s="61"/>
      <c r="O2" s="61"/>
      <c r="P2" s="61"/>
      <c r="Q2" s="61"/>
      <c r="R2" s="62"/>
      <c r="S2" s="61"/>
      <c r="T2" s="61"/>
      <c r="U2" s="61"/>
    </row>
    <row r="3" spans="1:21" s="9" customFormat="1" ht="18.75" customHeight="1">
      <c r="A3" s="63" t="s">
        <v>36</v>
      </c>
      <c r="B3" s="903">
        <f>月菜單!A3</f>
        <v>45628</v>
      </c>
      <c r="C3" s="903"/>
      <c r="D3" s="899" t="s">
        <v>167</v>
      </c>
      <c r="E3" s="900"/>
      <c r="F3" s="902">
        <f>月菜單!A4</f>
        <v>45629</v>
      </c>
      <c r="G3" s="903"/>
      <c r="H3" s="935" t="s">
        <v>78</v>
      </c>
      <c r="I3" s="936"/>
      <c r="J3" s="902">
        <f>月菜單!A5</f>
        <v>45630</v>
      </c>
      <c r="K3" s="903"/>
      <c r="L3" s="899" t="s">
        <v>79</v>
      </c>
      <c r="M3" s="900"/>
      <c r="N3" s="902">
        <f>月菜單!A6</f>
        <v>45631</v>
      </c>
      <c r="O3" s="903"/>
      <c r="P3" s="899" t="s">
        <v>80</v>
      </c>
      <c r="Q3" s="900"/>
      <c r="R3" s="902">
        <f>月菜單!A7</f>
        <v>45632</v>
      </c>
      <c r="S3" s="903"/>
      <c r="T3" s="899" t="s">
        <v>81</v>
      </c>
      <c r="U3" s="900"/>
    </row>
    <row r="4" spans="1:21" s="9" customFormat="1" ht="18.75" customHeight="1">
      <c r="A4" s="64" t="s">
        <v>37</v>
      </c>
      <c r="B4" s="65" t="s">
        <v>89</v>
      </c>
      <c r="C4" s="66" t="s">
        <v>38</v>
      </c>
      <c r="D4" s="67" t="s">
        <v>90</v>
      </c>
      <c r="E4" s="68" t="s">
        <v>91</v>
      </c>
      <c r="F4" s="91" t="s">
        <v>89</v>
      </c>
      <c r="G4" s="66" t="s">
        <v>38</v>
      </c>
      <c r="H4" s="67" t="s">
        <v>90</v>
      </c>
      <c r="I4" s="68" t="s">
        <v>91</v>
      </c>
      <c r="J4" s="91" t="s">
        <v>89</v>
      </c>
      <c r="K4" s="525" t="s">
        <v>38</v>
      </c>
      <c r="L4" s="67" t="s">
        <v>90</v>
      </c>
      <c r="M4" s="68" t="s">
        <v>91</v>
      </c>
      <c r="N4" s="91" t="s">
        <v>89</v>
      </c>
      <c r="O4" s="66" t="s">
        <v>38</v>
      </c>
      <c r="P4" s="67" t="s">
        <v>90</v>
      </c>
      <c r="Q4" s="68" t="s">
        <v>91</v>
      </c>
      <c r="R4" s="91" t="s">
        <v>89</v>
      </c>
      <c r="S4" s="66" t="s">
        <v>38</v>
      </c>
      <c r="T4" s="67" t="s">
        <v>90</v>
      </c>
      <c r="U4" s="68" t="s">
        <v>91</v>
      </c>
    </row>
    <row r="5" spans="1:21" s="9" customFormat="1" ht="18.75" customHeight="1">
      <c r="A5" s="907" t="s">
        <v>39</v>
      </c>
      <c r="B5" s="920" t="str">
        <f>月菜單!C3</f>
        <v>白米飯</v>
      </c>
      <c r="C5" s="156" t="s">
        <v>20</v>
      </c>
      <c r="D5" s="157">
        <v>110</v>
      </c>
      <c r="E5" s="158">
        <f>(D5*C2)/1000</f>
        <v>279.39999999999998</v>
      </c>
      <c r="F5" s="912" t="str">
        <f>月菜單!C4</f>
        <v>糙米飯</v>
      </c>
      <c r="G5" s="159" t="s">
        <v>20</v>
      </c>
      <c r="H5" s="160">
        <v>100</v>
      </c>
      <c r="I5" s="158">
        <f>(H5*C2)/1000</f>
        <v>254</v>
      </c>
      <c r="J5" s="912" t="str">
        <f>月菜單!C5</f>
        <v>白米飯</v>
      </c>
      <c r="K5" s="156" t="s">
        <v>20</v>
      </c>
      <c r="L5" s="157">
        <v>110</v>
      </c>
      <c r="M5" s="169">
        <f>(L5*C2)/1000</f>
        <v>279.39999999999998</v>
      </c>
      <c r="N5" s="897" t="str">
        <f>月菜單!C6</f>
        <v>五穀飯</v>
      </c>
      <c r="O5" s="159" t="s">
        <v>20</v>
      </c>
      <c r="P5" s="160">
        <v>100</v>
      </c>
      <c r="Q5" s="158">
        <f>(P5*C2)/1000</f>
        <v>254</v>
      </c>
      <c r="R5" s="898" t="str">
        <f>月菜單!C7</f>
        <v>白米飯</v>
      </c>
      <c r="S5" s="161" t="s">
        <v>122</v>
      </c>
      <c r="T5" s="162">
        <v>110</v>
      </c>
      <c r="U5" s="158">
        <f>(T5*C2)/1000</f>
        <v>279.39999999999998</v>
      </c>
    </row>
    <row r="6" spans="1:21" s="9" customFormat="1" ht="18.75" customHeight="1">
      <c r="A6" s="907"/>
      <c r="B6" s="920"/>
      <c r="C6" s="163"/>
      <c r="D6" s="164"/>
      <c r="E6" s="158"/>
      <c r="F6" s="912"/>
      <c r="G6" s="165" t="s">
        <v>123</v>
      </c>
      <c r="H6" s="160" t="s">
        <v>121</v>
      </c>
      <c r="I6" s="158">
        <f>(H6*C2)/1000</f>
        <v>25.4</v>
      </c>
      <c r="J6" s="912"/>
      <c r="K6" s="526"/>
      <c r="L6" s="485"/>
      <c r="M6" s="169">
        <f>(L6*C2)/1000</f>
        <v>0</v>
      </c>
      <c r="N6" s="897"/>
      <c r="O6" s="319" t="s">
        <v>145</v>
      </c>
      <c r="P6" s="160" t="s">
        <v>121</v>
      </c>
      <c r="Q6" s="158">
        <f>(P6*C2)/1000</f>
        <v>25.4</v>
      </c>
      <c r="R6" s="898"/>
      <c r="S6" s="161"/>
      <c r="T6" s="162"/>
      <c r="U6" s="158"/>
    </row>
    <row r="7" spans="1:21" s="368" customFormat="1" ht="18.75" customHeight="1">
      <c r="A7" s="916" t="s">
        <v>92</v>
      </c>
      <c r="B7" s="919" t="str">
        <f>月菜單!D3</f>
        <v>香滷雞丁</v>
      </c>
      <c r="C7" s="829" t="s">
        <v>286</v>
      </c>
      <c r="D7" s="828" t="s">
        <v>354</v>
      </c>
      <c r="E7" s="409">
        <f>D7*C2/1000</f>
        <v>287.02</v>
      </c>
      <c r="F7" s="913" t="str">
        <f>月菜單!D4</f>
        <v>家鄉肉燥</v>
      </c>
      <c r="G7" s="847" t="s">
        <v>181</v>
      </c>
      <c r="H7" s="848" t="s">
        <v>363</v>
      </c>
      <c r="I7" s="270">
        <f>(H7*C2)/1000</f>
        <v>182.88</v>
      </c>
      <c r="J7" s="901" t="str">
        <f>月菜單!D5</f>
        <v>蠔油燴飯</v>
      </c>
      <c r="K7" s="694" t="s">
        <v>187</v>
      </c>
      <c r="L7" s="695" t="s">
        <v>353</v>
      </c>
      <c r="M7" s="270">
        <f>(L7*C2)/1000</f>
        <v>160.02000000000001</v>
      </c>
      <c r="N7" s="901" t="str">
        <f>月菜單!D6</f>
        <v>三杯雞</v>
      </c>
      <c r="O7" s="847" t="s">
        <v>195</v>
      </c>
      <c r="P7" s="173">
        <v>45</v>
      </c>
      <c r="Q7" s="270">
        <f>(P7*C2/1000)</f>
        <v>114.3</v>
      </c>
      <c r="R7" s="917" t="str">
        <f>月菜單!D7</f>
        <v>茄汁肉片</v>
      </c>
      <c r="S7" s="862" t="s">
        <v>187</v>
      </c>
      <c r="T7" s="173">
        <v>45</v>
      </c>
      <c r="U7" s="158">
        <f>T7*C2/1000</f>
        <v>114.3</v>
      </c>
    </row>
    <row r="8" spans="1:21" s="368" customFormat="1" ht="18.75" customHeight="1">
      <c r="A8" s="916"/>
      <c r="B8" s="919"/>
      <c r="C8" s="825" t="s">
        <v>187</v>
      </c>
      <c r="D8" s="826" t="s">
        <v>287</v>
      </c>
      <c r="E8" s="409">
        <f>D8*C2/1000</f>
        <v>111.76</v>
      </c>
      <c r="F8" s="914"/>
      <c r="G8" s="849" t="s">
        <v>193</v>
      </c>
      <c r="H8" s="850" t="s">
        <v>210</v>
      </c>
      <c r="I8" s="270">
        <f>(H8*C2)/1000</f>
        <v>15.24</v>
      </c>
      <c r="J8" s="901"/>
      <c r="K8" s="696" t="s">
        <v>171</v>
      </c>
      <c r="L8" s="695" t="s">
        <v>121</v>
      </c>
      <c r="M8" s="270">
        <f>(L8*C2)/1000</f>
        <v>25.4</v>
      </c>
      <c r="N8" s="901"/>
      <c r="O8" s="849" t="s">
        <v>171</v>
      </c>
      <c r="P8" s="853" t="s">
        <v>293</v>
      </c>
      <c r="Q8" s="270">
        <f>(P8*C2/1000)</f>
        <v>38.1</v>
      </c>
      <c r="R8" s="917"/>
      <c r="S8" s="854" t="s">
        <v>171</v>
      </c>
      <c r="T8" s="853" t="s">
        <v>210</v>
      </c>
      <c r="U8" s="158">
        <f>T8*C2/1000</f>
        <v>15.24</v>
      </c>
    </row>
    <row r="9" spans="1:21" s="368" customFormat="1" ht="18.75" customHeight="1">
      <c r="A9" s="916"/>
      <c r="B9" s="919"/>
      <c r="C9" s="747"/>
      <c r="D9" s="318"/>
      <c r="E9" s="409"/>
      <c r="F9" s="914"/>
      <c r="G9" s="849" t="s">
        <v>176</v>
      </c>
      <c r="H9" s="850" t="s">
        <v>365</v>
      </c>
      <c r="I9" s="270">
        <f>(H9*C2)/1000</f>
        <v>121.92</v>
      </c>
      <c r="J9" s="901"/>
      <c r="K9" s="697" t="s">
        <v>192</v>
      </c>
      <c r="L9" s="695" t="s">
        <v>121</v>
      </c>
      <c r="M9" s="270">
        <f>(L9*C2)/1000</f>
        <v>25.4</v>
      </c>
      <c r="N9" s="901"/>
      <c r="O9" s="849" t="s">
        <v>194</v>
      </c>
      <c r="P9" s="853" t="s">
        <v>312</v>
      </c>
      <c r="Q9" s="270">
        <f>(P9*C2/1000)</f>
        <v>279.39999999999998</v>
      </c>
      <c r="R9" s="917"/>
      <c r="S9" s="854" t="s">
        <v>190</v>
      </c>
      <c r="T9" s="850" t="s">
        <v>301</v>
      </c>
      <c r="U9" s="158">
        <f>T9*C2/1000</f>
        <v>177.8</v>
      </c>
    </row>
    <row r="10" spans="1:21" s="368" customFormat="1" ht="18.75" customHeight="1">
      <c r="A10" s="916"/>
      <c r="B10" s="919"/>
      <c r="C10" s="747"/>
      <c r="D10" s="318"/>
      <c r="E10" s="409"/>
      <c r="F10" s="914"/>
      <c r="G10" s="849" t="s">
        <v>303</v>
      </c>
      <c r="H10" s="850" t="s">
        <v>182</v>
      </c>
      <c r="I10" s="270"/>
      <c r="J10" s="901"/>
      <c r="K10" s="698" t="s">
        <v>193</v>
      </c>
      <c r="L10" s="699" t="s">
        <v>197</v>
      </c>
      <c r="M10" s="270">
        <f>(L10*C2)/1000</f>
        <v>20.32</v>
      </c>
      <c r="N10" s="901"/>
      <c r="O10" s="854" t="s">
        <v>202</v>
      </c>
      <c r="P10" s="850" t="s">
        <v>182</v>
      </c>
      <c r="Q10" s="270"/>
      <c r="R10" s="917"/>
      <c r="S10" s="851" t="s">
        <v>342</v>
      </c>
      <c r="T10" s="850" t="s">
        <v>182</v>
      </c>
      <c r="U10" s="158"/>
    </row>
    <row r="11" spans="1:21" s="368" customFormat="1" ht="18.75" customHeight="1">
      <c r="A11" s="916"/>
      <c r="B11" s="919"/>
      <c r="C11" s="748"/>
      <c r="D11" s="318"/>
      <c r="E11" s="409"/>
      <c r="F11" s="914"/>
      <c r="G11" s="851" t="s">
        <v>302</v>
      </c>
      <c r="H11" s="852" t="s">
        <v>182</v>
      </c>
      <c r="I11" s="270"/>
      <c r="J11" s="901"/>
      <c r="K11" s="700" t="s">
        <v>190</v>
      </c>
      <c r="L11" s="699" t="s">
        <v>305</v>
      </c>
      <c r="M11" s="270">
        <f>(L11*C2)/1000</f>
        <v>170.18</v>
      </c>
      <c r="N11" s="901"/>
      <c r="O11" s="851" t="s">
        <v>203</v>
      </c>
      <c r="P11" s="850" t="s">
        <v>182</v>
      </c>
      <c r="Q11" s="270"/>
      <c r="R11" s="917"/>
      <c r="S11" s="239"/>
      <c r="T11" s="410"/>
      <c r="U11" s="158"/>
    </row>
    <row r="12" spans="1:21" s="368" customFormat="1" ht="18.75" customHeight="1">
      <c r="A12" s="916"/>
      <c r="B12" s="919"/>
      <c r="C12" s="748"/>
      <c r="D12" s="749"/>
      <c r="E12" s="409"/>
      <c r="F12" s="915"/>
      <c r="G12" s="325"/>
      <c r="H12" s="411"/>
      <c r="I12" s="270"/>
      <c r="J12" s="901"/>
      <c r="K12" s="700" t="s">
        <v>217</v>
      </c>
      <c r="L12" s="701" t="s">
        <v>182</v>
      </c>
      <c r="M12" s="270"/>
      <c r="N12" s="901"/>
      <c r="O12" s="338"/>
      <c r="P12" s="339"/>
      <c r="Q12" s="412"/>
      <c r="R12" s="918"/>
      <c r="S12" s="239"/>
      <c r="T12" s="410"/>
      <c r="U12" s="158"/>
    </row>
    <row r="13" spans="1:21" s="368" customFormat="1" ht="18.75" customHeight="1" thickBot="1">
      <c r="A13" s="916" t="s">
        <v>40</v>
      </c>
      <c r="B13" s="919" t="str">
        <f>月菜單!E3</f>
        <v>白菜滷</v>
      </c>
      <c r="C13" s="823" t="s">
        <v>211</v>
      </c>
      <c r="D13" s="173">
        <v>78</v>
      </c>
      <c r="E13" s="409">
        <f>D13*C2/1000</f>
        <v>198.12</v>
      </c>
      <c r="F13" s="913" t="str">
        <f>月菜單!E4</f>
        <v>京醬干片</v>
      </c>
      <c r="G13" s="857" t="s">
        <v>314</v>
      </c>
      <c r="H13" s="318">
        <v>30</v>
      </c>
      <c r="I13" s="270">
        <f>(H13*C2)/1000</f>
        <v>76.2</v>
      </c>
      <c r="J13" s="901" t="str">
        <f>月菜單!E5</f>
        <v>炸雞堡</v>
      </c>
      <c r="K13" s="702"/>
      <c r="L13" s="703"/>
      <c r="M13" s="270"/>
      <c r="N13" s="901" t="str">
        <f>月菜單!E6</f>
        <v>豆瓣寬粉</v>
      </c>
      <c r="O13" s="782" t="s">
        <v>313</v>
      </c>
      <c r="P13" s="855">
        <v>19</v>
      </c>
      <c r="Q13" s="270">
        <f>(P13*C2)/1000</f>
        <v>48.26</v>
      </c>
      <c r="R13" s="909" t="str">
        <f>月菜單!E7</f>
        <v>玉米炒蛋</v>
      </c>
      <c r="S13" s="780" t="s">
        <v>209</v>
      </c>
      <c r="T13" s="772" t="s">
        <v>199</v>
      </c>
      <c r="U13" s="158">
        <f>T13*C2/1000</f>
        <v>76.2</v>
      </c>
    </row>
    <row r="14" spans="1:21" s="368" customFormat="1" ht="18.75" customHeight="1" thickBot="1">
      <c r="A14" s="916"/>
      <c r="B14" s="919"/>
      <c r="C14" s="823" t="s">
        <v>189</v>
      </c>
      <c r="D14" s="824" t="s">
        <v>215</v>
      </c>
      <c r="E14" s="409">
        <f>(D14*C2)/1000</f>
        <v>12.7</v>
      </c>
      <c r="F14" s="914"/>
      <c r="G14" s="847" t="s">
        <v>171</v>
      </c>
      <c r="H14" s="858" t="s">
        <v>364</v>
      </c>
      <c r="I14" s="270">
        <f>(H14*C2)/1000</f>
        <v>66.040000000000006</v>
      </c>
      <c r="J14" s="901"/>
      <c r="K14" s="702" t="s">
        <v>188</v>
      </c>
      <c r="L14" s="703"/>
      <c r="M14" s="270">
        <f>C2</f>
        <v>2540</v>
      </c>
      <c r="N14" s="901"/>
      <c r="O14" s="851" t="s">
        <v>181</v>
      </c>
      <c r="P14" s="856">
        <v>14</v>
      </c>
      <c r="Q14" s="270">
        <f>(P14*C2)/1000</f>
        <v>35.56</v>
      </c>
      <c r="R14" s="910"/>
      <c r="S14" s="781" t="s">
        <v>206</v>
      </c>
      <c r="T14" s="772" t="s">
        <v>207</v>
      </c>
      <c r="U14" s="158">
        <f>T14*C2/1000</f>
        <v>17.78</v>
      </c>
    </row>
    <row r="15" spans="1:21" s="368" customFormat="1" ht="18.75" customHeight="1" thickBot="1">
      <c r="A15" s="916"/>
      <c r="B15" s="919"/>
      <c r="C15" s="823" t="s">
        <v>192</v>
      </c>
      <c r="D15" s="824" t="s">
        <v>215</v>
      </c>
      <c r="E15" s="409">
        <f>(D15*C2)/1000</f>
        <v>12.7</v>
      </c>
      <c r="F15" s="914"/>
      <c r="G15" s="847" t="s">
        <v>189</v>
      </c>
      <c r="H15" s="858" t="s">
        <v>315</v>
      </c>
      <c r="I15" s="270">
        <f>(H15*C2)/1000</f>
        <v>27.94</v>
      </c>
      <c r="J15" s="901"/>
      <c r="K15" s="529"/>
      <c r="L15" s="349"/>
      <c r="M15" s="270"/>
      <c r="N15" s="901"/>
      <c r="O15" s="851" t="s">
        <v>183</v>
      </c>
      <c r="P15" s="856" t="s">
        <v>182</v>
      </c>
      <c r="Q15" s="270"/>
      <c r="R15" s="910"/>
      <c r="S15" s="781" t="s">
        <v>174</v>
      </c>
      <c r="T15" s="785">
        <v>50</v>
      </c>
      <c r="U15" s="158">
        <f>T15*C2/1000</f>
        <v>127</v>
      </c>
    </row>
    <row r="16" spans="1:21" s="368" customFormat="1" ht="18.75" customHeight="1" thickBot="1">
      <c r="A16" s="916"/>
      <c r="B16" s="919"/>
      <c r="C16" s="825" t="s">
        <v>181</v>
      </c>
      <c r="D16" s="826" t="s">
        <v>345</v>
      </c>
      <c r="E16" s="409">
        <f>D16*C2/1000</f>
        <v>30.48</v>
      </c>
      <c r="F16" s="914"/>
      <c r="G16" s="847" t="s">
        <v>175</v>
      </c>
      <c r="H16" s="858" t="s">
        <v>316</v>
      </c>
      <c r="I16" s="270">
        <f>(H16*C2)/1000</f>
        <v>7.62</v>
      </c>
      <c r="J16" s="901"/>
      <c r="K16" s="530"/>
      <c r="L16" s="350"/>
      <c r="M16" s="270"/>
      <c r="N16" s="901"/>
      <c r="O16" s="851" t="s">
        <v>196</v>
      </c>
      <c r="P16" s="856" t="s">
        <v>182</v>
      </c>
      <c r="Q16" s="270"/>
      <c r="R16" s="910"/>
      <c r="S16" s="786" t="s">
        <v>196</v>
      </c>
      <c r="T16" s="774" t="s">
        <v>182</v>
      </c>
      <c r="U16" s="158"/>
    </row>
    <row r="17" spans="1:26" s="368" customFormat="1" ht="18.75" customHeight="1" thickBot="1">
      <c r="A17" s="916"/>
      <c r="B17" s="919"/>
      <c r="C17" s="825" t="s">
        <v>284</v>
      </c>
      <c r="D17" s="174" t="s">
        <v>285</v>
      </c>
      <c r="E17" s="409">
        <f>D17*C2/1000</f>
        <v>5.08</v>
      </c>
      <c r="F17" s="914"/>
      <c r="G17" s="859" t="s">
        <v>317</v>
      </c>
      <c r="H17" s="860" t="s">
        <v>182</v>
      </c>
      <c r="I17" s="270"/>
      <c r="J17" s="901"/>
      <c r="K17" s="531"/>
      <c r="L17" s="414"/>
      <c r="M17" s="270"/>
      <c r="N17" s="901"/>
      <c r="O17" s="505"/>
      <c r="P17" s="487"/>
      <c r="Q17" s="270"/>
      <c r="R17" s="910"/>
      <c r="S17" s="175"/>
      <c r="T17" s="485"/>
      <c r="U17" s="158"/>
    </row>
    <row r="18" spans="1:26" s="368" customFormat="1" ht="18.75" customHeight="1">
      <c r="A18" s="916"/>
      <c r="B18" s="919"/>
      <c r="C18" s="827" t="s">
        <v>216</v>
      </c>
      <c r="D18" s="828" t="s">
        <v>182</v>
      </c>
      <c r="E18" s="409"/>
      <c r="F18" s="915"/>
      <c r="G18" s="348"/>
      <c r="H18" s="347"/>
      <c r="I18" s="270"/>
      <c r="J18" s="901"/>
      <c r="K18" s="531"/>
      <c r="L18" s="415"/>
      <c r="M18" s="270"/>
      <c r="N18" s="901"/>
      <c r="O18" s="175"/>
      <c r="P18" s="416"/>
      <c r="Q18" s="270"/>
      <c r="R18" s="911"/>
      <c r="S18" s="167"/>
      <c r="T18" s="170"/>
      <c r="U18" s="158"/>
    </row>
    <row r="19" spans="1:26" s="368" customFormat="1" ht="18.75" customHeight="1">
      <c r="A19" s="922" t="s">
        <v>41</v>
      </c>
      <c r="B19" s="924" t="str">
        <f>月菜單!F3</f>
        <v>時令蔬菜</v>
      </c>
      <c r="C19" s="745" t="s">
        <v>163</v>
      </c>
      <c r="D19" s="173">
        <v>75</v>
      </c>
      <c r="E19" s="270">
        <f>(D19*C2)/1000</f>
        <v>190.5</v>
      </c>
      <c r="F19" s="904" t="str">
        <f>月菜單!F4</f>
        <v>時令蔬菜</v>
      </c>
      <c r="G19" s="745" t="s">
        <v>163</v>
      </c>
      <c r="H19" s="173">
        <v>75</v>
      </c>
      <c r="I19" s="270">
        <f>(H19*C2)/1000</f>
        <v>190.5</v>
      </c>
      <c r="J19" s="904">
        <f>月菜單!F5</f>
        <v>0</v>
      </c>
      <c r="K19" s="532"/>
      <c r="L19" s="173"/>
      <c r="M19" s="270"/>
      <c r="N19" s="901" t="str">
        <f>月菜單!F6</f>
        <v>有機蔬菜</v>
      </c>
      <c r="O19" s="745" t="s">
        <v>163</v>
      </c>
      <c r="P19" s="173">
        <v>75</v>
      </c>
      <c r="Q19" s="270">
        <f>(P19*C2)/1000</f>
        <v>190.5</v>
      </c>
      <c r="R19" s="894" t="str">
        <f>月菜單!F7</f>
        <v>時令蔬菜</v>
      </c>
      <c r="S19" s="403" t="s">
        <v>163</v>
      </c>
      <c r="T19" s="173">
        <v>75</v>
      </c>
      <c r="U19" s="158">
        <f>T19*C2/1000</f>
        <v>190.5</v>
      </c>
    </row>
    <row r="20" spans="1:26" s="368" customFormat="1" ht="18.75" customHeight="1">
      <c r="A20" s="923"/>
      <c r="B20" s="924"/>
      <c r="C20" s="750"/>
      <c r="D20" s="746"/>
      <c r="E20" s="270"/>
      <c r="F20" s="905"/>
      <c r="G20" s="417"/>
      <c r="H20" s="411"/>
      <c r="I20" s="270"/>
      <c r="J20" s="905"/>
      <c r="K20" s="528"/>
      <c r="L20" s="486"/>
      <c r="M20" s="270"/>
      <c r="N20" s="901"/>
      <c r="O20" s="480"/>
      <c r="P20" s="486"/>
      <c r="Q20" s="270"/>
      <c r="R20" s="894"/>
      <c r="S20" s="175"/>
      <c r="T20" s="168"/>
      <c r="U20" s="158"/>
    </row>
    <row r="21" spans="1:26" s="368" customFormat="1" ht="18.75" customHeight="1">
      <c r="A21" s="923"/>
      <c r="B21" s="924"/>
      <c r="C21" s="751"/>
      <c r="D21" s="752"/>
      <c r="E21" s="270"/>
      <c r="F21" s="905"/>
      <c r="G21" s="417"/>
      <c r="H21" s="411"/>
      <c r="I21" s="270"/>
      <c r="J21" s="905"/>
      <c r="K21" s="528"/>
      <c r="L21" s="486"/>
      <c r="M21" s="270"/>
      <c r="N21" s="901"/>
      <c r="O21" s="480"/>
      <c r="P21" s="486"/>
      <c r="Q21" s="270"/>
      <c r="R21" s="894"/>
      <c r="S21" s="405"/>
      <c r="T21" s="404"/>
      <c r="U21" s="158"/>
    </row>
    <row r="22" spans="1:26" s="368" customFormat="1" ht="18.75" customHeight="1">
      <c r="A22" s="923"/>
      <c r="B22" s="924"/>
      <c r="C22" s="751"/>
      <c r="D22" s="751"/>
      <c r="E22" s="270"/>
      <c r="F22" s="905"/>
      <c r="G22" s="413"/>
      <c r="H22" s="411"/>
      <c r="I22" s="270"/>
      <c r="J22" s="905"/>
      <c r="K22" s="528"/>
      <c r="L22" s="486"/>
      <c r="M22" s="270"/>
      <c r="N22" s="901"/>
      <c r="O22" s="480"/>
      <c r="P22" s="486"/>
      <c r="Q22" s="270"/>
      <c r="R22" s="894"/>
      <c r="S22" s="405"/>
      <c r="T22" s="404"/>
      <c r="U22" s="158"/>
    </row>
    <row r="23" spans="1:26" s="368" customFormat="1" ht="18.75" customHeight="1">
      <c r="A23" s="923"/>
      <c r="B23" s="924"/>
      <c r="C23" s="751"/>
      <c r="D23" s="751"/>
      <c r="E23" s="270"/>
      <c r="F23" s="905"/>
      <c r="G23" s="413"/>
      <c r="H23" s="411"/>
      <c r="I23" s="270"/>
      <c r="J23" s="905"/>
      <c r="K23" s="528"/>
      <c r="L23" s="486"/>
      <c r="M23" s="270"/>
      <c r="N23" s="901"/>
      <c r="O23" s="480"/>
      <c r="P23" s="486"/>
      <c r="Q23" s="270"/>
      <c r="R23" s="894"/>
      <c r="S23" s="405"/>
      <c r="T23" s="404"/>
      <c r="U23" s="158"/>
    </row>
    <row r="24" spans="1:26" s="368" customFormat="1" ht="18.75" customHeight="1">
      <c r="A24" s="923"/>
      <c r="B24" s="924"/>
      <c r="C24" s="745"/>
      <c r="D24" s="753"/>
      <c r="E24" s="270"/>
      <c r="F24" s="906"/>
      <c r="G24" s="418"/>
      <c r="H24" s="203"/>
      <c r="I24" s="270"/>
      <c r="J24" s="906"/>
      <c r="K24" s="533"/>
      <c r="L24" s="411"/>
      <c r="M24" s="270"/>
      <c r="N24" s="901"/>
      <c r="O24" s="180"/>
      <c r="P24" s="402"/>
      <c r="Q24" s="270"/>
      <c r="R24" s="894"/>
      <c r="S24" s="405"/>
      <c r="T24" s="404"/>
      <c r="U24" s="158"/>
    </row>
    <row r="25" spans="1:26" s="368" customFormat="1" ht="18.75" customHeight="1">
      <c r="A25" s="928" t="s">
        <v>42</v>
      </c>
      <c r="B25" s="919" t="str">
        <f>月菜單!G3</f>
        <v>洋芋排骨湯</v>
      </c>
      <c r="C25" s="847" t="s">
        <v>214</v>
      </c>
      <c r="D25" s="858" t="s">
        <v>199</v>
      </c>
      <c r="E25" s="270">
        <f>(D25*C2)/1000</f>
        <v>76.2</v>
      </c>
      <c r="F25" s="929" t="str">
        <f>月菜單!G4</f>
        <v>紫菜蛋花湯</v>
      </c>
      <c r="G25" s="851" t="s">
        <v>174</v>
      </c>
      <c r="H25" s="853" t="s">
        <v>299</v>
      </c>
      <c r="I25" s="270">
        <f>H25*C2/1000</f>
        <v>10.16</v>
      </c>
      <c r="J25" s="901" t="str">
        <f>月菜單!G5</f>
        <v>味噌豆腐湯</v>
      </c>
      <c r="K25" s="720" t="s">
        <v>211</v>
      </c>
      <c r="L25" s="721" t="s">
        <v>293</v>
      </c>
      <c r="M25" s="270">
        <f>L25*C2/1000</f>
        <v>38.1</v>
      </c>
      <c r="N25" s="901" t="str">
        <f>月菜單!G6</f>
        <v>柴魚蔬菜湯</v>
      </c>
      <c r="O25" s="851" t="s">
        <v>191</v>
      </c>
      <c r="P25" s="866" t="s">
        <v>198</v>
      </c>
      <c r="Q25" s="270">
        <f>(P25*C2)/1000</f>
        <v>50.8</v>
      </c>
      <c r="R25" s="894" t="str">
        <f>月菜單!G7</f>
        <v>綠豆薏仁湯</v>
      </c>
      <c r="S25" s="760" t="s">
        <v>321</v>
      </c>
      <c r="T25" s="761" t="s">
        <v>197</v>
      </c>
      <c r="U25" s="419">
        <f>T25*C2/1000</f>
        <v>20.32</v>
      </c>
      <c r="V25" s="369"/>
      <c r="W25" s="370"/>
    </row>
    <row r="26" spans="1:26" s="368" customFormat="1" ht="18.75" customHeight="1">
      <c r="A26" s="928"/>
      <c r="B26" s="919"/>
      <c r="C26" s="847" t="s">
        <v>171</v>
      </c>
      <c r="D26" s="858" t="s">
        <v>197</v>
      </c>
      <c r="E26" s="270">
        <f>(D26*C2)/1000</f>
        <v>20.32</v>
      </c>
      <c r="F26" s="930"/>
      <c r="G26" s="851" t="s">
        <v>269</v>
      </c>
      <c r="H26" s="853" t="s">
        <v>182</v>
      </c>
      <c r="I26" s="270"/>
      <c r="J26" s="901"/>
      <c r="K26" s="720" t="s">
        <v>268</v>
      </c>
      <c r="L26" s="721" t="s">
        <v>184</v>
      </c>
      <c r="M26" s="270">
        <f>L26*C2/1000</f>
        <v>63.5</v>
      </c>
      <c r="N26" s="901"/>
      <c r="O26" s="851" t="s">
        <v>176</v>
      </c>
      <c r="P26" s="866" t="s">
        <v>215</v>
      </c>
      <c r="Q26" s="270">
        <f>(P26*C2)/1000</f>
        <v>12.7</v>
      </c>
      <c r="R26" s="894"/>
      <c r="S26" s="760" t="s">
        <v>322</v>
      </c>
      <c r="T26" s="761" t="s">
        <v>215</v>
      </c>
      <c r="U26" s="419">
        <f>T26*C2/1000</f>
        <v>12.7</v>
      </c>
      <c r="V26" s="369"/>
      <c r="W26" s="370"/>
    </row>
    <row r="27" spans="1:26" s="368" customFormat="1" ht="18.75" customHeight="1">
      <c r="A27" s="928"/>
      <c r="B27" s="919"/>
      <c r="C27" s="847" t="s">
        <v>272</v>
      </c>
      <c r="D27" s="753" t="s">
        <v>197</v>
      </c>
      <c r="E27" s="270">
        <f>(D27*C2)/1000</f>
        <v>20.32</v>
      </c>
      <c r="F27" s="930"/>
      <c r="G27" s="726"/>
      <c r="H27" s="725"/>
      <c r="I27" s="270"/>
      <c r="J27" s="901"/>
      <c r="K27" s="722" t="s">
        <v>256</v>
      </c>
      <c r="L27" s="721" t="s">
        <v>182</v>
      </c>
      <c r="M27" s="412"/>
      <c r="N27" s="901"/>
      <c r="O27" s="865" t="s">
        <v>340</v>
      </c>
      <c r="P27" s="858" t="s">
        <v>316</v>
      </c>
      <c r="Q27" s="270">
        <f>(P27*C2)/1000</f>
        <v>7.62</v>
      </c>
      <c r="R27" s="894"/>
      <c r="S27" s="762" t="s">
        <v>323</v>
      </c>
      <c r="T27" s="761" t="s">
        <v>182</v>
      </c>
      <c r="U27" s="419"/>
      <c r="V27" s="371"/>
      <c r="W27" s="370"/>
      <c r="Z27" s="372"/>
    </row>
    <row r="28" spans="1:26" s="368" customFormat="1" ht="18.75" customHeight="1">
      <c r="A28" s="928"/>
      <c r="B28" s="919"/>
      <c r="C28" s="754"/>
      <c r="D28" s="753"/>
      <c r="E28" s="270"/>
      <c r="F28" s="930"/>
      <c r="G28" s="325"/>
      <c r="H28" s="712"/>
      <c r="I28" s="270"/>
      <c r="J28" s="901"/>
      <c r="K28" s="722" t="s">
        <v>180</v>
      </c>
      <c r="L28" s="721" t="s">
        <v>182</v>
      </c>
      <c r="M28" s="270"/>
      <c r="N28" s="901"/>
      <c r="O28" s="865" t="s">
        <v>180</v>
      </c>
      <c r="P28" s="858" t="s">
        <v>182</v>
      </c>
      <c r="Q28" s="270"/>
      <c r="R28" s="894"/>
      <c r="S28" s="178"/>
      <c r="T28" s="420"/>
      <c r="U28" s="419"/>
      <c r="V28" s="371"/>
      <c r="W28" s="370"/>
    </row>
    <row r="29" spans="1:26" s="368" customFormat="1" ht="18.75" customHeight="1">
      <c r="A29" s="928"/>
      <c r="B29" s="919"/>
      <c r="C29" s="413"/>
      <c r="D29" s="411"/>
      <c r="E29" s="270"/>
      <c r="F29" s="930"/>
      <c r="G29" s="417"/>
      <c r="H29" s="411"/>
      <c r="I29" s="270"/>
      <c r="J29" s="901"/>
      <c r="K29" s="723" t="s">
        <v>212</v>
      </c>
      <c r="L29" s="721" t="s">
        <v>182</v>
      </c>
      <c r="M29" s="270"/>
      <c r="N29" s="901"/>
      <c r="O29" s="338"/>
      <c r="P29" s="421"/>
      <c r="Q29" s="270"/>
      <c r="R29" s="894"/>
      <c r="S29" s="181"/>
      <c r="T29" s="166"/>
      <c r="U29" s="158"/>
      <c r="W29" s="373"/>
    </row>
    <row r="30" spans="1:26" s="368" customFormat="1" ht="18.75" customHeight="1">
      <c r="A30" s="928"/>
      <c r="B30" s="919"/>
      <c r="C30" s="422"/>
      <c r="D30" s="222"/>
      <c r="E30" s="270"/>
      <c r="F30" s="931"/>
      <c r="G30" s="417"/>
      <c r="H30" s="411"/>
      <c r="I30" s="270"/>
      <c r="J30" s="901"/>
      <c r="K30" s="534"/>
      <c r="L30" s="423"/>
      <c r="M30" s="270"/>
      <c r="N30" s="901"/>
      <c r="O30" s="417"/>
      <c r="P30" s="424"/>
      <c r="Q30" s="270"/>
      <c r="R30" s="894"/>
      <c r="S30" s="181"/>
      <c r="T30" s="394"/>
      <c r="U30" s="425"/>
    </row>
    <row r="31" spans="1:26" s="374" customFormat="1" ht="18.75" customHeight="1">
      <c r="A31" s="925"/>
      <c r="B31" s="920"/>
      <c r="C31" s="426">
        <f>月菜單!H3</f>
        <v>0</v>
      </c>
      <c r="D31" s="427"/>
      <c r="E31" s="182">
        <f>G2</f>
        <v>2360</v>
      </c>
      <c r="F31" s="393"/>
      <c r="G31" s="183" t="str">
        <f>月菜單!H4</f>
        <v>時令水果</v>
      </c>
      <c r="H31" s="183"/>
      <c r="I31" s="182">
        <f>C2</f>
        <v>2540</v>
      </c>
      <c r="J31" s="393"/>
      <c r="K31" s="535">
        <f>月菜單!H5</f>
        <v>0</v>
      </c>
      <c r="L31" s="183"/>
      <c r="M31" s="407">
        <f>G2</f>
        <v>2360</v>
      </c>
      <c r="N31" s="393"/>
      <c r="O31" s="183" t="str">
        <f>月菜單!H6</f>
        <v>時令水果</v>
      </c>
      <c r="P31" s="183"/>
      <c r="Q31" s="406">
        <f>C2</f>
        <v>2540</v>
      </c>
      <c r="R31" s="393"/>
      <c r="S31" s="394">
        <f>月菜單!H7</f>
        <v>0</v>
      </c>
      <c r="T31" s="183" t="s">
        <v>75</v>
      </c>
      <c r="U31" s="407">
        <f>G2</f>
        <v>2360</v>
      </c>
    </row>
    <row r="32" spans="1:26" s="10" customFormat="1" ht="18.75" customHeight="1">
      <c r="A32" s="926" t="s">
        <v>43</v>
      </c>
      <c r="B32" s="927"/>
      <c r="C32" s="164"/>
      <c r="D32" s="353"/>
      <c r="E32" s="182"/>
      <c r="F32" s="354" t="s">
        <v>43</v>
      </c>
      <c r="G32" s="164"/>
      <c r="H32" s="353"/>
      <c r="I32" s="182"/>
      <c r="J32" s="354" t="s">
        <v>25</v>
      </c>
      <c r="K32" s="536"/>
      <c r="L32" s="353"/>
      <c r="M32" s="182"/>
      <c r="N32" s="92" t="s">
        <v>25</v>
      </c>
      <c r="O32" s="47"/>
      <c r="P32" s="47"/>
      <c r="Q32" s="51"/>
      <c r="R32" s="92" t="s">
        <v>25</v>
      </c>
      <c r="S32" s="47"/>
      <c r="T32" s="47"/>
      <c r="U32" s="51"/>
    </row>
    <row r="33" spans="1:21" s="10" customFormat="1" ht="18.75" customHeight="1">
      <c r="A33" s="933" t="s">
        <v>44</v>
      </c>
      <c r="B33" s="892" t="s">
        <v>45</v>
      </c>
      <c r="C33" s="893"/>
      <c r="D33" s="52"/>
      <c r="E33" s="52"/>
      <c r="F33" s="892" t="s">
        <v>45</v>
      </c>
      <c r="G33" s="893"/>
      <c r="H33" s="52"/>
      <c r="I33" s="52"/>
      <c r="J33" s="892" t="s">
        <v>45</v>
      </c>
      <c r="K33" s="893"/>
      <c r="L33" s="52"/>
      <c r="M33" s="52"/>
      <c r="N33" s="892" t="s">
        <v>45</v>
      </c>
      <c r="O33" s="893"/>
      <c r="P33" s="52"/>
      <c r="Q33" s="52"/>
      <c r="R33" s="892" t="s">
        <v>45</v>
      </c>
      <c r="S33" s="893"/>
      <c r="T33" s="52"/>
      <c r="U33" s="53"/>
    </row>
    <row r="34" spans="1:21" s="10" customFormat="1" ht="18.75" customHeight="1">
      <c r="A34" s="933"/>
      <c r="B34" s="891" t="s">
        <v>161</v>
      </c>
      <c r="C34" s="891"/>
      <c r="D34" s="149">
        <v>5.8</v>
      </c>
      <c r="E34" s="105"/>
      <c r="F34" s="891" t="s">
        <v>161</v>
      </c>
      <c r="G34" s="891"/>
      <c r="H34" s="149">
        <v>5.5</v>
      </c>
      <c r="I34" s="54"/>
      <c r="J34" s="891" t="s">
        <v>161</v>
      </c>
      <c r="K34" s="891"/>
      <c r="L34" s="152">
        <v>5.5</v>
      </c>
      <c r="M34" s="54"/>
      <c r="N34" s="891" t="s">
        <v>161</v>
      </c>
      <c r="O34" s="891"/>
      <c r="P34" s="153">
        <v>6.7</v>
      </c>
      <c r="Q34" s="54"/>
      <c r="R34" s="891" t="s">
        <v>161</v>
      </c>
      <c r="S34" s="891"/>
      <c r="T34" s="149">
        <v>6.4</v>
      </c>
      <c r="U34" s="55"/>
    </row>
    <row r="35" spans="1:21" s="10" customFormat="1" ht="18.75" customHeight="1">
      <c r="A35" s="933"/>
      <c r="B35" s="891" t="s">
        <v>158</v>
      </c>
      <c r="C35" s="891"/>
      <c r="D35" s="150">
        <v>2.29</v>
      </c>
      <c r="E35" s="112"/>
      <c r="F35" s="891" t="s">
        <v>158</v>
      </c>
      <c r="G35" s="891"/>
      <c r="H35" s="150">
        <v>2.95</v>
      </c>
      <c r="I35" s="54"/>
      <c r="J35" s="891" t="s">
        <v>158</v>
      </c>
      <c r="K35" s="891"/>
      <c r="L35" s="150">
        <v>3.9</v>
      </c>
      <c r="M35" s="54"/>
      <c r="N35" s="891" t="s">
        <v>158</v>
      </c>
      <c r="O35" s="891"/>
      <c r="P35" s="108">
        <v>2.1800000000000002</v>
      </c>
      <c r="Q35" s="54"/>
      <c r="R35" s="891" t="s">
        <v>158</v>
      </c>
      <c r="S35" s="891"/>
      <c r="T35" s="150">
        <v>2.9</v>
      </c>
      <c r="U35" s="55"/>
    </row>
    <row r="36" spans="1:21" s="10" customFormat="1" ht="18.75" customHeight="1">
      <c r="A36" s="933"/>
      <c r="B36" s="891" t="s">
        <v>93</v>
      </c>
      <c r="C36" s="891"/>
      <c r="D36" s="150">
        <v>2.15</v>
      </c>
      <c r="E36" s="106"/>
      <c r="F36" s="891" t="s">
        <v>6</v>
      </c>
      <c r="G36" s="891"/>
      <c r="H36" s="150">
        <v>1.66</v>
      </c>
      <c r="I36" s="54"/>
      <c r="J36" s="891" t="s">
        <v>6</v>
      </c>
      <c r="K36" s="891"/>
      <c r="L36" s="150">
        <v>1.06</v>
      </c>
      <c r="M36" s="54"/>
      <c r="N36" s="891" t="s">
        <v>6</v>
      </c>
      <c r="O36" s="891"/>
      <c r="P36" s="108">
        <v>1.63</v>
      </c>
      <c r="Q36" s="54"/>
      <c r="R36" s="891" t="s">
        <v>6</v>
      </c>
      <c r="S36" s="891"/>
      <c r="T36" s="154">
        <v>1.26</v>
      </c>
      <c r="U36" s="55"/>
    </row>
    <row r="37" spans="1:21" s="10" customFormat="1" ht="18.75" customHeight="1">
      <c r="A37" s="933"/>
      <c r="B37" s="891" t="s">
        <v>159</v>
      </c>
      <c r="C37" s="891"/>
      <c r="D37" s="106">
        <v>3.4</v>
      </c>
      <c r="E37" s="54"/>
      <c r="F37" s="891" t="s">
        <v>159</v>
      </c>
      <c r="G37" s="891"/>
      <c r="H37" s="150">
        <v>2.5</v>
      </c>
      <c r="I37" s="54"/>
      <c r="J37" s="891" t="s">
        <v>159</v>
      </c>
      <c r="K37" s="891"/>
      <c r="L37" s="150">
        <v>2.5</v>
      </c>
      <c r="M37" s="54"/>
      <c r="N37" s="891" t="s">
        <v>159</v>
      </c>
      <c r="O37" s="891"/>
      <c r="P37" s="154">
        <v>2.5</v>
      </c>
      <c r="Q37" s="54"/>
      <c r="R37" s="891" t="s">
        <v>159</v>
      </c>
      <c r="S37" s="891"/>
      <c r="T37" s="150">
        <v>2.5</v>
      </c>
      <c r="U37" s="55"/>
    </row>
    <row r="38" spans="1:21" s="10" customFormat="1" ht="18.75" customHeight="1">
      <c r="A38" s="933"/>
      <c r="B38" s="891" t="s">
        <v>7</v>
      </c>
      <c r="C38" s="891"/>
      <c r="D38" s="76">
        <v>0</v>
      </c>
      <c r="E38" s="54"/>
      <c r="F38" s="891" t="s">
        <v>7</v>
      </c>
      <c r="G38" s="891"/>
      <c r="H38" s="151">
        <v>1</v>
      </c>
      <c r="I38" s="54"/>
      <c r="J38" s="891" t="s">
        <v>7</v>
      </c>
      <c r="K38" s="891"/>
      <c r="L38" s="76">
        <v>0</v>
      </c>
      <c r="M38" s="54"/>
      <c r="N38" s="891" t="s">
        <v>7</v>
      </c>
      <c r="O38" s="891"/>
      <c r="P38" s="111">
        <v>1</v>
      </c>
      <c r="Q38" s="54"/>
      <c r="R38" s="891" t="s">
        <v>7</v>
      </c>
      <c r="S38" s="891"/>
      <c r="T38" s="76">
        <v>0</v>
      </c>
      <c r="U38" s="55"/>
    </row>
    <row r="39" spans="1:21" s="10" customFormat="1" ht="18.75" customHeight="1" thickBot="1">
      <c r="A39" s="933"/>
      <c r="B39" s="895" t="s">
        <v>160</v>
      </c>
      <c r="C39" s="895"/>
      <c r="D39" s="77">
        <v>0</v>
      </c>
      <c r="E39" s="74"/>
      <c r="F39" s="895" t="s">
        <v>160</v>
      </c>
      <c r="G39" s="895"/>
      <c r="H39" s="77">
        <v>0</v>
      </c>
      <c r="I39" s="74"/>
      <c r="J39" s="895" t="s">
        <v>160</v>
      </c>
      <c r="K39" s="895"/>
      <c r="L39" s="77">
        <v>0</v>
      </c>
      <c r="M39" s="74"/>
      <c r="N39" s="895" t="s">
        <v>160</v>
      </c>
      <c r="O39" s="895"/>
      <c r="P39" s="77">
        <v>0</v>
      </c>
      <c r="Q39" s="74"/>
      <c r="R39" s="895" t="s">
        <v>160</v>
      </c>
      <c r="S39" s="895"/>
      <c r="T39" s="77">
        <v>0.6</v>
      </c>
      <c r="U39" s="75"/>
    </row>
    <row r="40" spans="1:21" s="10" customFormat="1" ht="18.75" customHeight="1" thickBot="1">
      <c r="A40" s="934"/>
      <c r="B40" s="921" t="s">
        <v>76</v>
      </c>
      <c r="C40" s="890"/>
      <c r="D40" s="78">
        <f>D34*70+D35*75+D36*25+D37*45+D38*60+D39*120</f>
        <v>784.5</v>
      </c>
      <c r="E40" s="79"/>
      <c r="F40" s="890" t="s">
        <v>76</v>
      </c>
      <c r="G40" s="890"/>
      <c r="H40" s="78">
        <f>H34*70+H35*75+H36*25+H37*45+H38*60+H39*120</f>
        <v>820.25</v>
      </c>
      <c r="I40" s="80"/>
      <c r="J40" s="890" t="s">
        <v>76</v>
      </c>
      <c r="K40" s="890"/>
      <c r="L40" s="78">
        <f>L34*70+L35*75+L36*25+L37*45+L38*60+L39*120</f>
        <v>816.5</v>
      </c>
      <c r="M40" s="80"/>
      <c r="N40" s="890" t="s">
        <v>76</v>
      </c>
      <c r="O40" s="890"/>
      <c r="P40" s="78">
        <f>P34*70+P35*75+P36*25+P37*45+P38*60+P39*120</f>
        <v>845.75</v>
      </c>
      <c r="Q40" s="80"/>
      <c r="R40" s="890" t="s">
        <v>76</v>
      </c>
      <c r="S40" s="890"/>
      <c r="T40" s="78">
        <f>T34*70+T35*75+T36*25+T37*45+T38*60+T39*120</f>
        <v>881.5</v>
      </c>
      <c r="U40" s="81"/>
    </row>
    <row r="41" spans="1:21" s="11" customFormat="1" ht="25.5" customHeight="1">
      <c r="A41" s="57"/>
      <c r="B41" s="58" t="s">
        <v>46</v>
      </c>
      <c r="C41" s="58"/>
      <c r="D41" s="58"/>
      <c r="E41" s="58"/>
      <c r="F41" s="58"/>
      <c r="G41" s="58"/>
      <c r="H41" s="58" t="s">
        <v>47</v>
      </c>
      <c r="I41" s="58"/>
      <c r="J41" s="58"/>
      <c r="K41" s="537"/>
      <c r="L41" s="58"/>
      <c r="M41" s="58"/>
      <c r="N41" s="58"/>
      <c r="O41" s="58"/>
      <c r="P41" s="58" t="s">
        <v>48</v>
      </c>
      <c r="Q41" s="57"/>
      <c r="R41" s="57"/>
      <c r="S41" s="57"/>
      <c r="T41" s="57"/>
      <c r="U41" s="57"/>
    </row>
    <row r="42" spans="1:21" s="10" customFormat="1" ht="11.25" customHeight="1">
      <c r="A42" s="932" t="s">
        <v>94</v>
      </c>
      <c r="B42" s="932"/>
      <c r="C42" s="932"/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538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32" t="s">
        <v>50</v>
      </c>
      <c r="B44" s="932"/>
      <c r="C44" s="932"/>
      <c r="D44" s="932"/>
      <c r="E44" s="932"/>
      <c r="F44" s="932"/>
      <c r="G44" s="932"/>
      <c r="H44" s="932"/>
      <c r="I44" s="932"/>
      <c r="J44" s="932"/>
      <c r="K44" s="932"/>
      <c r="L44" s="932"/>
      <c r="M44" s="932"/>
      <c r="N44" s="59"/>
      <c r="O44" s="59"/>
      <c r="P44" s="59"/>
      <c r="Q44" s="59"/>
      <c r="R44" s="59"/>
      <c r="S44" s="59"/>
      <c r="T44" s="59"/>
      <c r="U44" s="59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90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7" sqref="S7:T10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375" style="12" customWidth="1"/>
    <col min="4" max="4" width="6.125" style="12" customWidth="1"/>
    <col min="5" max="5" width="7.125" style="12" customWidth="1"/>
    <col min="6" max="6" width="7.625" style="12" customWidth="1"/>
    <col min="7" max="7" width="18" style="12" customWidth="1"/>
    <col min="8" max="8" width="6.125" style="12" customWidth="1"/>
    <col min="9" max="9" width="6.625" style="7" customWidth="1"/>
    <col min="10" max="10" width="7.125" style="7" customWidth="1"/>
    <col min="11" max="11" width="18.625" style="539" customWidth="1"/>
    <col min="12" max="12" width="6.125" style="7" customWidth="1"/>
    <col min="13" max="13" width="6.625" style="7" customWidth="1"/>
    <col min="14" max="14" width="8.125" style="7" customWidth="1"/>
    <col min="15" max="15" width="17" style="7" customWidth="1"/>
    <col min="16" max="17" width="6" style="7" customWidth="1"/>
    <col min="18" max="18" width="7.375" style="7" customWidth="1"/>
    <col min="19" max="19" width="17.375" style="7" customWidth="1"/>
    <col min="20" max="20" width="6.125" style="7" customWidth="1"/>
    <col min="21" max="21" width="6.375" style="7" customWidth="1"/>
    <col min="22" max="16384" width="11" style="7"/>
  </cols>
  <sheetData>
    <row r="1" spans="1:24" ht="28.5" customHeight="1">
      <c r="A1" s="908" t="str">
        <f>月菜單!A1</f>
        <v>屏東縣滿州國小113年12月</v>
      </c>
      <c r="B1" s="908"/>
      <c r="C1" s="908"/>
      <c r="D1" s="908"/>
      <c r="E1" s="908"/>
      <c r="F1" s="908"/>
      <c r="G1" s="908"/>
      <c r="H1" s="958" t="s">
        <v>73</v>
      </c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</row>
    <row r="2" spans="1:24" s="8" customFormat="1" ht="21" customHeight="1" thickBot="1">
      <c r="A2" s="231" t="s">
        <v>95</v>
      </c>
      <c r="B2" s="230"/>
      <c r="C2" s="230">
        <f>月菜單!R1</f>
        <v>2540</v>
      </c>
      <c r="D2" s="230" t="s">
        <v>52</v>
      </c>
      <c r="E2" s="230"/>
      <c r="F2" s="231" t="s">
        <v>164</v>
      </c>
      <c r="G2" s="232">
        <f>月菜單!R28</f>
        <v>2360</v>
      </c>
      <c r="H2" s="232" t="s">
        <v>51</v>
      </c>
      <c r="I2" s="312"/>
      <c r="J2" s="230"/>
      <c r="K2" s="540"/>
      <c r="L2" s="230"/>
      <c r="M2" s="312"/>
      <c r="N2" s="230"/>
      <c r="O2" s="230"/>
      <c r="P2" s="230"/>
      <c r="Q2" s="312"/>
      <c r="R2" s="233"/>
      <c r="S2" s="230"/>
      <c r="T2" s="230"/>
      <c r="U2" s="337"/>
    </row>
    <row r="3" spans="1:24" s="9" customFormat="1" ht="18.75" customHeight="1">
      <c r="A3" s="408" t="s">
        <v>53</v>
      </c>
      <c r="B3" s="946">
        <f>月菜單!A8</f>
        <v>45635</v>
      </c>
      <c r="C3" s="946"/>
      <c r="D3" s="937" t="s">
        <v>82</v>
      </c>
      <c r="E3" s="938"/>
      <c r="F3" s="953">
        <f>月菜單!A9</f>
        <v>45636</v>
      </c>
      <c r="G3" s="952"/>
      <c r="H3" s="943" t="s">
        <v>83</v>
      </c>
      <c r="I3" s="954"/>
      <c r="J3" s="951">
        <f>月菜單!A10</f>
        <v>45637</v>
      </c>
      <c r="K3" s="952"/>
      <c r="L3" s="943" t="s">
        <v>84</v>
      </c>
      <c r="M3" s="944"/>
      <c r="N3" s="953">
        <f>月菜單!A11</f>
        <v>45638</v>
      </c>
      <c r="O3" s="952"/>
      <c r="P3" s="937" t="s">
        <v>85</v>
      </c>
      <c r="Q3" s="938"/>
      <c r="R3" s="945">
        <f>月菜單!A12</f>
        <v>45639</v>
      </c>
      <c r="S3" s="946"/>
      <c r="T3" s="937" t="s">
        <v>86</v>
      </c>
      <c r="U3" s="938"/>
    </row>
    <row r="4" spans="1:24" s="9" customFormat="1" ht="18.75" customHeight="1">
      <c r="A4" s="433" t="s">
        <v>54</v>
      </c>
      <c r="B4" s="434" t="s">
        <v>166</v>
      </c>
      <c r="C4" s="435" t="s">
        <v>55</v>
      </c>
      <c r="D4" s="436" t="s">
        <v>96</v>
      </c>
      <c r="E4" s="437" t="s">
        <v>97</v>
      </c>
      <c r="F4" s="438" t="s">
        <v>166</v>
      </c>
      <c r="G4" s="435" t="s">
        <v>55</v>
      </c>
      <c r="H4" s="436" t="s">
        <v>96</v>
      </c>
      <c r="I4" s="437" t="s">
        <v>97</v>
      </c>
      <c r="J4" s="438" t="s">
        <v>166</v>
      </c>
      <c r="K4" s="541" t="s">
        <v>55</v>
      </c>
      <c r="L4" s="436" t="s">
        <v>96</v>
      </c>
      <c r="M4" s="437" t="s">
        <v>97</v>
      </c>
      <c r="N4" s="438" t="s">
        <v>166</v>
      </c>
      <c r="O4" s="435" t="s">
        <v>55</v>
      </c>
      <c r="P4" s="436" t="s">
        <v>96</v>
      </c>
      <c r="Q4" s="437" t="s">
        <v>97</v>
      </c>
      <c r="R4" s="438" t="s">
        <v>166</v>
      </c>
      <c r="S4" s="435" t="s">
        <v>55</v>
      </c>
      <c r="T4" s="436" t="s">
        <v>96</v>
      </c>
      <c r="U4" s="437" t="s">
        <v>97</v>
      </c>
    </row>
    <row r="5" spans="1:24" s="9" customFormat="1" ht="18.75" customHeight="1">
      <c r="A5" s="955" t="s">
        <v>56</v>
      </c>
      <c r="B5" s="956" t="str">
        <f>月菜單!C8</f>
        <v>白米飯</v>
      </c>
      <c r="C5" s="439" t="s">
        <v>20</v>
      </c>
      <c r="D5" s="440">
        <v>110</v>
      </c>
      <c r="E5" s="441">
        <f>(D5*C2)/1000</f>
        <v>279.39999999999998</v>
      </c>
      <c r="F5" s="957" t="str">
        <f>月菜單!C9</f>
        <v>糙米飯</v>
      </c>
      <c r="G5" s="442" t="s">
        <v>20</v>
      </c>
      <c r="H5" s="443">
        <v>100</v>
      </c>
      <c r="I5" s="441">
        <f>(H5*C2)/1000</f>
        <v>254</v>
      </c>
      <c r="J5" s="962" t="str">
        <f>月菜單!C10</f>
        <v>麵條</v>
      </c>
      <c r="K5" s="835" t="s">
        <v>279</v>
      </c>
      <c r="L5" s="836">
        <v>147</v>
      </c>
      <c r="M5" s="441">
        <f>L5*C2/1000</f>
        <v>373.38</v>
      </c>
      <c r="N5" s="957" t="str">
        <f>月菜單!C11</f>
        <v>紫米飯</v>
      </c>
      <c r="O5" s="442" t="s">
        <v>20</v>
      </c>
      <c r="P5" s="443">
        <v>100</v>
      </c>
      <c r="Q5" s="441">
        <f>(P5*C2)/1000</f>
        <v>254</v>
      </c>
      <c r="R5" s="959" t="str">
        <f>月菜單!C12</f>
        <v>白米飯</v>
      </c>
      <c r="S5" s="439" t="s">
        <v>20</v>
      </c>
      <c r="T5" s="440">
        <v>110</v>
      </c>
      <c r="U5" s="441">
        <f>(T5*C2)/1000</f>
        <v>279.39999999999998</v>
      </c>
    </row>
    <row r="6" spans="1:24" s="9" customFormat="1" ht="18.75" customHeight="1">
      <c r="A6" s="955"/>
      <c r="B6" s="956"/>
      <c r="C6" s="444"/>
      <c r="D6" s="445"/>
      <c r="E6" s="441">
        <f>(D6*C2)/1000</f>
        <v>0</v>
      </c>
      <c r="F6" s="957"/>
      <c r="G6" s="446" t="s">
        <v>123</v>
      </c>
      <c r="H6" s="443" t="s">
        <v>121</v>
      </c>
      <c r="I6" s="441">
        <f>(H6*C2)/1000</f>
        <v>25.4</v>
      </c>
      <c r="J6" s="963"/>
      <c r="K6" s="542"/>
      <c r="L6" s="445"/>
      <c r="M6" s="441"/>
      <c r="N6" s="957"/>
      <c r="O6" s="446" t="s">
        <v>139</v>
      </c>
      <c r="P6" s="443" t="s">
        <v>121</v>
      </c>
      <c r="Q6" s="441">
        <f>(P6*C2)/1000</f>
        <v>25.4</v>
      </c>
      <c r="R6" s="959"/>
      <c r="S6" s="447"/>
      <c r="T6" s="448"/>
      <c r="U6" s="441"/>
    </row>
    <row r="7" spans="1:24" s="368" customFormat="1" ht="18.75" customHeight="1">
      <c r="A7" s="947" t="s">
        <v>98</v>
      </c>
      <c r="B7" s="949" t="str">
        <f>月菜單!D8</f>
        <v>香滷雞腿</v>
      </c>
      <c r="C7" s="743" t="s">
        <v>267</v>
      </c>
      <c r="D7" s="828"/>
      <c r="E7" s="684">
        <f>C2</f>
        <v>2540</v>
      </c>
      <c r="F7" s="942" t="str">
        <f>月菜單!D9</f>
        <v>壽喜燒肉片</v>
      </c>
      <c r="G7" s="862" t="s">
        <v>211</v>
      </c>
      <c r="H7" s="173">
        <v>30</v>
      </c>
      <c r="I7" s="488">
        <f>H7*C2/1000</f>
        <v>76.2</v>
      </c>
      <c r="J7" s="950" t="str">
        <f>月菜單!D10</f>
        <v>沙茶魚羹</v>
      </c>
      <c r="K7" s="829" t="s">
        <v>176</v>
      </c>
      <c r="L7" s="824" t="s">
        <v>220</v>
      </c>
      <c r="M7" s="488">
        <f>L7*C2/1000</f>
        <v>101.6</v>
      </c>
      <c r="N7" s="942" t="str">
        <f>月菜單!D11</f>
        <v>麻油魚丁</v>
      </c>
      <c r="O7" s="692" t="s">
        <v>200</v>
      </c>
      <c r="P7" s="173">
        <v>110</v>
      </c>
      <c r="Q7" s="488">
        <f>P7*C2/1000</f>
        <v>279.39999999999998</v>
      </c>
      <c r="R7" s="942" t="str">
        <f>月菜單!D12</f>
        <v>塔香肉絲</v>
      </c>
      <c r="S7" s="862" t="s">
        <v>187</v>
      </c>
      <c r="T7" s="173">
        <v>35</v>
      </c>
      <c r="U7" s="491">
        <f>T7*C2/1000</f>
        <v>88.9</v>
      </c>
      <c r="W7" s="375"/>
      <c r="X7" s="370"/>
    </row>
    <row r="8" spans="1:24" s="368" customFormat="1" ht="18.75" customHeight="1">
      <c r="A8" s="948"/>
      <c r="B8" s="949"/>
      <c r="C8" s="745" t="s">
        <v>172</v>
      </c>
      <c r="D8" s="826"/>
      <c r="E8" s="684"/>
      <c r="F8" s="942"/>
      <c r="G8" s="854" t="s">
        <v>189</v>
      </c>
      <c r="H8" s="853" t="s">
        <v>121</v>
      </c>
      <c r="I8" s="488">
        <f>H8*C2/1000</f>
        <v>25.4</v>
      </c>
      <c r="J8" s="950"/>
      <c r="K8" s="825" t="s">
        <v>171</v>
      </c>
      <c r="L8" s="824" t="s">
        <v>199</v>
      </c>
      <c r="M8" s="488">
        <f>L8*C2/1000</f>
        <v>76.2</v>
      </c>
      <c r="N8" s="942"/>
      <c r="O8" s="693" t="s">
        <v>201</v>
      </c>
      <c r="P8" s="485" t="s">
        <v>220</v>
      </c>
      <c r="Q8" s="488">
        <f>P8*C2/1000</f>
        <v>101.6</v>
      </c>
      <c r="R8" s="942"/>
      <c r="S8" s="854" t="s">
        <v>189</v>
      </c>
      <c r="T8" s="853" t="s">
        <v>198</v>
      </c>
      <c r="U8" s="491">
        <f>T8*C2/1000</f>
        <v>50.8</v>
      </c>
      <c r="W8" s="375"/>
      <c r="X8" s="370"/>
    </row>
    <row r="9" spans="1:24" s="368" customFormat="1" ht="18.75" customHeight="1">
      <c r="A9" s="948"/>
      <c r="B9" s="949"/>
      <c r="C9" s="489"/>
      <c r="D9" s="318"/>
      <c r="E9" s="684"/>
      <c r="F9" s="942"/>
      <c r="G9" s="847" t="s">
        <v>192</v>
      </c>
      <c r="H9" s="864">
        <v>10</v>
      </c>
      <c r="I9" s="488">
        <f>H9*C2/1000</f>
        <v>25.4</v>
      </c>
      <c r="J9" s="950"/>
      <c r="K9" s="831" t="s">
        <v>366</v>
      </c>
      <c r="L9" s="824" t="s">
        <v>289</v>
      </c>
      <c r="M9" s="488">
        <f>L9*C2/1000</f>
        <v>81.28</v>
      </c>
      <c r="N9" s="942"/>
      <c r="O9" s="693" t="s">
        <v>195</v>
      </c>
      <c r="P9" s="485" t="s">
        <v>198</v>
      </c>
      <c r="Q9" s="488">
        <f>P9*C2/1000</f>
        <v>50.8</v>
      </c>
      <c r="R9" s="942"/>
      <c r="S9" s="854" t="s">
        <v>175</v>
      </c>
      <c r="T9" s="850" t="s">
        <v>301</v>
      </c>
      <c r="U9" s="491">
        <f>T9*C2/1000</f>
        <v>177.8</v>
      </c>
      <c r="W9" s="375"/>
      <c r="X9" s="370"/>
    </row>
    <row r="10" spans="1:24" s="368" customFormat="1" ht="18.75" customHeight="1">
      <c r="A10" s="948"/>
      <c r="B10" s="949"/>
      <c r="C10" s="743"/>
      <c r="D10" s="744"/>
      <c r="E10" s="488"/>
      <c r="F10" s="942"/>
      <c r="G10" s="715" t="s">
        <v>190</v>
      </c>
      <c r="H10" s="852">
        <v>70</v>
      </c>
      <c r="I10" s="488">
        <f>H10*C2/1000</f>
        <v>177.8</v>
      </c>
      <c r="J10" s="950"/>
      <c r="K10" s="823" t="s">
        <v>179</v>
      </c>
      <c r="L10" s="828" t="s">
        <v>290</v>
      </c>
      <c r="M10" s="488">
        <f>L10*C2/1000</f>
        <v>53.34</v>
      </c>
      <c r="N10" s="942"/>
      <c r="O10" s="484" t="s">
        <v>193</v>
      </c>
      <c r="P10" s="482" t="s">
        <v>299</v>
      </c>
      <c r="Q10" s="488">
        <f>P10*C2/1000</f>
        <v>10.16</v>
      </c>
      <c r="R10" s="942"/>
      <c r="S10" s="851" t="s">
        <v>202</v>
      </c>
      <c r="T10" s="850" t="s">
        <v>182</v>
      </c>
      <c r="U10" s="491"/>
      <c r="W10" s="376"/>
      <c r="X10" s="377"/>
    </row>
    <row r="11" spans="1:24" s="368" customFormat="1" ht="18.75" customHeight="1">
      <c r="A11" s="948"/>
      <c r="B11" s="949"/>
      <c r="C11" s="745"/>
      <c r="D11" s="746"/>
      <c r="E11" s="488"/>
      <c r="F11" s="942"/>
      <c r="G11" s="715" t="s">
        <v>361</v>
      </c>
      <c r="H11" s="852" t="s">
        <v>182</v>
      </c>
      <c r="I11" s="488"/>
      <c r="J11" s="950"/>
      <c r="K11" s="827" t="s">
        <v>175</v>
      </c>
      <c r="L11" s="828" t="s">
        <v>291</v>
      </c>
      <c r="M11" s="488">
        <f>L11*C2/1000</f>
        <v>59.69</v>
      </c>
      <c r="N11" s="942"/>
      <c r="O11" s="483" t="s">
        <v>203</v>
      </c>
      <c r="P11" s="482" t="s">
        <v>182</v>
      </c>
      <c r="Q11" s="488"/>
      <c r="R11" s="942"/>
      <c r="S11" s="715"/>
      <c r="T11" s="768"/>
      <c r="U11" s="491"/>
      <c r="W11" s="376"/>
      <c r="X11" s="378"/>
    </row>
    <row r="12" spans="1:24" s="368" customFormat="1" ht="18.75" customHeight="1">
      <c r="A12" s="948"/>
      <c r="B12" s="949"/>
      <c r="C12" s="683"/>
      <c r="D12" s="445"/>
      <c r="E12" s="488"/>
      <c r="F12" s="942"/>
      <c r="G12" s="490"/>
      <c r="H12" s="318"/>
      <c r="I12" s="488"/>
      <c r="J12" s="950"/>
      <c r="K12" s="827" t="s">
        <v>174</v>
      </c>
      <c r="L12" s="832">
        <v>6</v>
      </c>
      <c r="M12" s="488">
        <f>L12*C2/1000</f>
        <v>15.24</v>
      </c>
      <c r="N12" s="942"/>
      <c r="O12" s="490"/>
      <c r="P12" s="445"/>
      <c r="Q12" s="488"/>
      <c r="R12" s="942"/>
      <c r="S12" s="490"/>
      <c r="T12" s="445"/>
      <c r="U12" s="491"/>
      <c r="W12" s="376"/>
      <c r="X12" s="378"/>
    </row>
    <row r="13" spans="1:24" s="368" customFormat="1" ht="18.75" customHeight="1">
      <c r="A13" s="947" t="s">
        <v>57</v>
      </c>
      <c r="B13" s="949" t="str">
        <f>月菜單!E8</f>
        <v>洋蔥炒甜不辣</v>
      </c>
      <c r="C13" s="857" t="s">
        <v>330</v>
      </c>
      <c r="D13" s="173">
        <v>27</v>
      </c>
      <c r="E13" s="488">
        <f>(D13*C2)/1000</f>
        <v>68.58</v>
      </c>
      <c r="F13" s="942" t="str">
        <f>月菜單!E9</f>
        <v>高麗菜炒蛋</v>
      </c>
      <c r="G13" s="823" t="s">
        <v>191</v>
      </c>
      <c r="H13" s="828" t="s">
        <v>220</v>
      </c>
      <c r="I13" s="716">
        <f>H13*C2/1000</f>
        <v>101.6</v>
      </c>
      <c r="J13" s="942" t="str">
        <f>月菜單!E10</f>
        <v>香滷雞翅</v>
      </c>
      <c r="K13" s="833" t="s">
        <v>177</v>
      </c>
      <c r="L13" s="834"/>
      <c r="M13" s="488"/>
      <c r="N13" s="942" t="str">
        <f>月菜單!E11</f>
        <v>香蒜洋芋</v>
      </c>
      <c r="O13" s="823" t="s">
        <v>214</v>
      </c>
      <c r="P13" s="845" t="s">
        <v>305</v>
      </c>
      <c r="Q13" s="488">
        <f>P13*C2/1000</f>
        <v>170.18</v>
      </c>
      <c r="R13" s="942" t="str">
        <f>月菜單!E12</f>
        <v>胡蘿蔔炒蛋</v>
      </c>
      <c r="S13" s="830" t="s">
        <v>171</v>
      </c>
      <c r="T13" s="318">
        <v>40</v>
      </c>
      <c r="U13" s="441">
        <f>T13*C2/1000</f>
        <v>101.6</v>
      </c>
      <c r="W13" s="375"/>
      <c r="X13" s="370"/>
    </row>
    <row r="14" spans="1:24" s="368" customFormat="1" ht="18.75" customHeight="1">
      <c r="A14" s="948"/>
      <c r="B14" s="949"/>
      <c r="C14" s="847" t="s">
        <v>187</v>
      </c>
      <c r="D14" s="850" t="s">
        <v>362</v>
      </c>
      <c r="E14" s="488">
        <f>(D14*C2)/1000</f>
        <v>93.98</v>
      </c>
      <c r="F14" s="942"/>
      <c r="G14" s="827" t="s">
        <v>340</v>
      </c>
      <c r="H14" s="186" t="s">
        <v>210</v>
      </c>
      <c r="I14" s="716">
        <f>H14*C2/1000</f>
        <v>15.24</v>
      </c>
      <c r="J14" s="942"/>
      <c r="K14" s="795"/>
      <c r="L14" s="318"/>
      <c r="M14" s="488"/>
      <c r="N14" s="942"/>
      <c r="O14" s="827" t="s">
        <v>171</v>
      </c>
      <c r="P14" s="826" t="s">
        <v>293</v>
      </c>
      <c r="Q14" s="488">
        <f>P14*C2/1000</f>
        <v>38.1</v>
      </c>
      <c r="R14" s="942"/>
      <c r="S14" s="827" t="s">
        <v>174</v>
      </c>
      <c r="T14" s="828" t="s">
        <v>294</v>
      </c>
      <c r="U14" s="441">
        <f>T14*C2/1000</f>
        <v>127</v>
      </c>
      <c r="W14" s="375"/>
      <c r="X14" s="370"/>
    </row>
    <row r="15" spans="1:24" s="368" customFormat="1" ht="18.75" customHeight="1">
      <c r="A15" s="948"/>
      <c r="B15" s="949"/>
      <c r="C15" s="847" t="s">
        <v>171</v>
      </c>
      <c r="D15" s="853" t="s">
        <v>283</v>
      </c>
      <c r="E15" s="488">
        <f>(D15*C2)/1000</f>
        <v>22.86</v>
      </c>
      <c r="F15" s="942"/>
      <c r="G15" s="827" t="s">
        <v>174</v>
      </c>
      <c r="H15" s="186" t="s">
        <v>294</v>
      </c>
      <c r="I15" s="716">
        <f>H15*C2/1000</f>
        <v>127</v>
      </c>
      <c r="J15" s="942"/>
      <c r="K15" s="796"/>
      <c r="L15" s="699"/>
      <c r="M15" s="488"/>
      <c r="N15" s="942"/>
      <c r="O15" s="827" t="s">
        <v>181</v>
      </c>
      <c r="P15" s="826" t="s">
        <v>293</v>
      </c>
      <c r="Q15" s="488">
        <f>P15*C2/1000</f>
        <v>38.1</v>
      </c>
      <c r="R15" s="942"/>
      <c r="S15" s="765" t="s">
        <v>196</v>
      </c>
      <c r="T15" s="764" t="s">
        <v>182</v>
      </c>
      <c r="U15" s="441"/>
      <c r="W15" s="375"/>
      <c r="X15" s="370"/>
    </row>
    <row r="16" spans="1:24" s="368" customFormat="1" ht="18.75" customHeight="1">
      <c r="A16" s="948"/>
      <c r="B16" s="949"/>
      <c r="C16" s="847" t="s">
        <v>175</v>
      </c>
      <c r="D16" s="853" t="s">
        <v>283</v>
      </c>
      <c r="E16" s="488">
        <f>(D16*C2)/1000</f>
        <v>22.86</v>
      </c>
      <c r="F16" s="942"/>
      <c r="G16" s="827" t="s">
        <v>196</v>
      </c>
      <c r="H16" s="186" t="s">
        <v>182</v>
      </c>
      <c r="I16" s="716"/>
      <c r="J16" s="942"/>
      <c r="K16" s="795" t="s">
        <v>213</v>
      </c>
      <c r="L16" s="318"/>
      <c r="M16" s="488">
        <f>C2</f>
        <v>2540</v>
      </c>
      <c r="N16" s="942"/>
      <c r="O16" s="827" t="s">
        <v>306</v>
      </c>
      <c r="P16" s="826" t="s">
        <v>182</v>
      </c>
      <c r="Q16" s="488"/>
      <c r="R16" s="942"/>
      <c r="S16" s="704"/>
      <c r="T16" s="705"/>
      <c r="U16" s="441"/>
      <c r="W16" s="379"/>
      <c r="X16" s="380"/>
    </row>
    <row r="17" spans="1:24" s="368" customFormat="1" ht="18.75" customHeight="1">
      <c r="A17" s="948"/>
      <c r="B17" s="949"/>
      <c r="C17" s="706"/>
      <c r="D17" s="174"/>
      <c r="E17" s="488"/>
      <c r="F17" s="942"/>
      <c r="G17" s="483"/>
      <c r="H17" s="681"/>
      <c r="I17" s="488"/>
      <c r="J17" s="942"/>
      <c r="K17" s="796" t="s">
        <v>172</v>
      </c>
      <c r="L17" s="699"/>
      <c r="M17" s="488"/>
      <c r="N17" s="942"/>
      <c r="O17" s="846" t="s">
        <v>307</v>
      </c>
      <c r="P17" s="836" t="s">
        <v>182</v>
      </c>
      <c r="Q17" s="488"/>
      <c r="R17" s="942"/>
      <c r="S17" s="480"/>
      <c r="T17" s="486"/>
      <c r="U17" s="441"/>
      <c r="W17" s="379"/>
      <c r="X17" s="380"/>
    </row>
    <row r="18" spans="1:24" s="368" customFormat="1" ht="18.75" customHeight="1">
      <c r="A18" s="948"/>
      <c r="B18" s="949"/>
      <c r="C18" s="708"/>
      <c r="D18" s="712"/>
      <c r="E18" s="488"/>
      <c r="F18" s="942"/>
      <c r="G18" s="490"/>
      <c r="H18" s="445"/>
      <c r="I18" s="488"/>
      <c r="J18" s="942"/>
      <c r="K18" s="647"/>
      <c r="L18" s="487"/>
      <c r="M18" s="488"/>
      <c r="N18" s="942"/>
      <c r="O18" s="498"/>
      <c r="P18" s="501"/>
      <c r="Q18" s="488"/>
      <c r="R18" s="942"/>
      <c r="S18" s="490"/>
      <c r="T18" s="445"/>
      <c r="U18" s="441"/>
      <c r="W18" s="379"/>
      <c r="X18" s="380"/>
    </row>
    <row r="19" spans="1:24" s="368" customFormat="1" ht="18.75" customHeight="1">
      <c r="A19" s="948"/>
      <c r="B19" s="949"/>
      <c r="C19" s="449"/>
      <c r="D19" s="431"/>
      <c r="E19" s="488"/>
      <c r="F19" s="942"/>
      <c r="G19" s="490"/>
      <c r="H19" s="318"/>
      <c r="I19" s="488"/>
      <c r="J19" s="942"/>
      <c r="K19" s="498"/>
      <c r="L19" s="445"/>
      <c r="M19" s="488"/>
      <c r="N19" s="942"/>
      <c r="O19" s="688"/>
      <c r="P19" s="304"/>
      <c r="Q19" s="488"/>
      <c r="R19" s="942"/>
      <c r="S19" s="490"/>
      <c r="T19" s="445"/>
      <c r="U19" s="441"/>
      <c r="W19" s="381"/>
      <c r="X19" s="382"/>
    </row>
    <row r="20" spans="1:24" s="368" customFormat="1" ht="18.75" customHeight="1">
      <c r="A20" s="947" t="s">
        <v>58</v>
      </c>
      <c r="B20" s="949" t="str">
        <f>月菜單!F8</f>
        <v>時令蔬菜</v>
      </c>
      <c r="C20" s="745" t="s">
        <v>163</v>
      </c>
      <c r="D20" s="173">
        <v>75</v>
      </c>
      <c r="E20" s="488">
        <f>(D20*C2)/1000</f>
        <v>190.5</v>
      </c>
      <c r="F20" s="942" t="str">
        <f>月菜單!F9</f>
        <v>時令蔬菜</v>
      </c>
      <c r="G20" s="490" t="s">
        <v>163</v>
      </c>
      <c r="H20" s="318">
        <v>75</v>
      </c>
      <c r="I20" s="488">
        <f>(H20*C2)/1000</f>
        <v>190.5</v>
      </c>
      <c r="J20" s="961">
        <f>月菜單!F10</f>
        <v>0</v>
      </c>
      <c r="K20" s="773"/>
      <c r="L20" s="775"/>
      <c r="M20" s="441"/>
      <c r="N20" s="960" t="str">
        <f>月菜單!F11</f>
        <v>有機蔬菜</v>
      </c>
      <c r="O20" s="490" t="s">
        <v>163</v>
      </c>
      <c r="P20" s="445" t="s">
        <v>178</v>
      </c>
      <c r="Q20" s="488">
        <f>P20*C2/1000</f>
        <v>190.5</v>
      </c>
      <c r="R20" s="942" t="str">
        <f>月菜單!F12</f>
        <v>時令蔬菜</v>
      </c>
      <c r="S20" s="490" t="s">
        <v>163</v>
      </c>
      <c r="T20" s="445" t="s">
        <v>178</v>
      </c>
      <c r="U20" s="441">
        <f>T20*C2/1000</f>
        <v>190.5</v>
      </c>
      <c r="W20" s="375"/>
      <c r="X20" s="370"/>
    </row>
    <row r="21" spans="1:24" s="368" customFormat="1" ht="18.75" customHeight="1">
      <c r="A21" s="948"/>
      <c r="B21" s="949"/>
      <c r="C21" s="724"/>
      <c r="D21" s="725"/>
      <c r="E21" s="488"/>
      <c r="F21" s="942"/>
      <c r="G21" s="489"/>
      <c r="H21" s="445"/>
      <c r="I21" s="488"/>
      <c r="J21" s="961"/>
      <c r="K21" s="862"/>
      <c r="L21" s="173"/>
      <c r="M21" s="491"/>
      <c r="N21" s="960"/>
      <c r="O21" s="490"/>
      <c r="P21" s="186"/>
      <c r="Q21" s="488"/>
      <c r="R21" s="942"/>
      <c r="S21" s="851"/>
      <c r="T21" s="869"/>
      <c r="U21" s="441"/>
      <c r="W21" s="376"/>
      <c r="X21" s="383"/>
    </row>
    <row r="22" spans="1:24" s="368" customFormat="1" ht="18.75" customHeight="1">
      <c r="A22" s="948"/>
      <c r="B22" s="949"/>
      <c r="C22" s="724"/>
      <c r="D22" s="725"/>
      <c r="E22" s="488"/>
      <c r="F22" s="942"/>
      <c r="G22" s="489"/>
      <c r="H22" s="493"/>
      <c r="I22" s="494"/>
      <c r="J22" s="961"/>
      <c r="K22" s="854"/>
      <c r="L22" s="853"/>
      <c r="M22" s="491"/>
      <c r="N22" s="960"/>
      <c r="O22" s="495"/>
      <c r="P22" s="445"/>
      <c r="Q22" s="488"/>
      <c r="R22" s="942"/>
      <c r="S22" s="851"/>
      <c r="T22" s="870"/>
      <c r="U22" s="441"/>
      <c r="W22" s="384"/>
      <c r="X22" s="383"/>
    </row>
    <row r="23" spans="1:24" s="368" customFormat="1" ht="18.75" customHeight="1">
      <c r="A23" s="948"/>
      <c r="B23" s="949"/>
      <c r="C23" s="726"/>
      <c r="D23" s="725"/>
      <c r="E23" s="488"/>
      <c r="F23" s="942"/>
      <c r="G23" s="489"/>
      <c r="H23" s="493"/>
      <c r="I23" s="494"/>
      <c r="J23" s="961"/>
      <c r="K23" s="847"/>
      <c r="L23" s="864"/>
      <c r="M23" s="491"/>
      <c r="N23" s="960"/>
      <c r="O23" s="495"/>
      <c r="P23" s="445"/>
      <c r="Q23" s="488"/>
      <c r="R23" s="942"/>
      <c r="S23" s="847"/>
      <c r="T23" s="853"/>
      <c r="U23" s="441"/>
      <c r="W23" s="385"/>
      <c r="X23" s="383"/>
    </row>
    <row r="24" spans="1:24" s="368" customFormat="1" ht="18.75" customHeight="1">
      <c r="A24" s="948"/>
      <c r="B24" s="949"/>
      <c r="C24" s="449"/>
      <c r="D24" s="432"/>
      <c r="E24" s="488"/>
      <c r="F24" s="942"/>
      <c r="G24" s="490"/>
      <c r="H24" s="497"/>
      <c r="I24" s="494"/>
      <c r="J24" s="961"/>
      <c r="K24" s="715"/>
      <c r="L24" s="852"/>
      <c r="M24" s="491"/>
      <c r="N24" s="960"/>
      <c r="O24" s="490"/>
      <c r="P24" s="445"/>
      <c r="Q24" s="488"/>
      <c r="R24" s="942"/>
      <c r="S24" s="851"/>
      <c r="T24" s="853"/>
      <c r="U24" s="441"/>
      <c r="W24" s="385"/>
      <c r="X24" s="383"/>
    </row>
    <row r="25" spans="1:24" s="368" customFormat="1" ht="18.75" customHeight="1">
      <c r="A25" s="948"/>
      <c r="B25" s="949"/>
      <c r="C25" s="449"/>
      <c r="D25" s="450"/>
      <c r="E25" s="488"/>
      <c r="F25" s="942"/>
      <c r="G25" s="490"/>
      <c r="H25" s="445"/>
      <c r="I25" s="488"/>
      <c r="J25" s="961"/>
      <c r="K25" s="715"/>
      <c r="L25" s="852"/>
      <c r="M25" s="491"/>
      <c r="N25" s="960"/>
      <c r="O25" s="490"/>
      <c r="P25" s="445"/>
      <c r="Q25" s="488"/>
      <c r="R25" s="942"/>
      <c r="S25" s="499"/>
      <c r="T25" s="496"/>
      <c r="U25" s="441"/>
      <c r="W25" s="385"/>
      <c r="X25" s="383"/>
    </row>
    <row r="26" spans="1:24" s="368" customFormat="1" ht="18.75" customHeight="1">
      <c r="A26" s="967" t="s">
        <v>59</v>
      </c>
      <c r="B26" s="949" t="str">
        <f>月菜單!G8</f>
        <v>南瓜湯</v>
      </c>
      <c r="C26" s="766" t="s">
        <v>309</v>
      </c>
      <c r="D26" s="506" t="s">
        <v>198</v>
      </c>
      <c r="E26" s="488">
        <f>D26*C2/1000</f>
        <v>50.8</v>
      </c>
      <c r="F26" s="942" t="str">
        <f>月菜單!G9</f>
        <v>牛蒡雞湯</v>
      </c>
      <c r="G26" s="766" t="s">
        <v>273</v>
      </c>
      <c r="H26" s="761" t="s">
        <v>121</v>
      </c>
      <c r="I26" s="488">
        <f>H26*C2/1000</f>
        <v>25.4</v>
      </c>
      <c r="J26" s="961">
        <f>月菜單!G10</f>
        <v>0</v>
      </c>
      <c r="K26" s="773"/>
      <c r="L26" s="775"/>
      <c r="M26" s="441"/>
      <c r="N26" s="960" t="str">
        <f>月菜單!G11</f>
        <v>肉骨茶湯</v>
      </c>
      <c r="O26" s="847" t="s">
        <v>191</v>
      </c>
      <c r="P26" s="858" t="s">
        <v>199</v>
      </c>
      <c r="Q26" s="441">
        <f>P26*C2/1000</f>
        <v>76.2</v>
      </c>
      <c r="R26" s="960" t="str">
        <f>月菜單!G12</f>
        <v>味噌蔬菜湯</v>
      </c>
      <c r="S26" s="851" t="s">
        <v>211</v>
      </c>
      <c r="T26" s="869" t="s">
        <v>184</v>
      </c>
      <c r="U26" s="441">
        <f>T26*C2/1000</f>
        <v>63.5</v>
      </c>
      <c r="V26" s="386"/>
      <c r="W26" s="387"/>
      <c r="X26" s="388"/>
    </row>
    <row r="27" spans="1:24" s="368" customFormat="1" ht="18.75" customHeight="1">
      <c r="A27" s="967"/>
      <c r="B27" s="949"/>
      <c r="C27" s="428" t="s">
        <v>214</v>
      </c>
      <c r="D27" s="506" t="s">
        <v>293</v>
      </c>
      <c r="E27" s="488">
        <f>D27*C2/1000</f>
        <v>38.1</v>
      </c>
      <c r="F27" s="942"/>
      <c r="G27" s="428" t="s">
        <v>171</v>
      </c>
      <c r="H27" s="761" t="s">
        <v>331</v>
      </c>
      <c r="I27" s="488">
        <f>H27*C2/1000</f>
        <v>45.72</v>
      </c>
      <c r="J27" s="961"/>
      <c r="K27" s="789"/>
      <c r="L27" s="775"/>
      <c r="M27" s="441"/>
      <c r="N27" s="960"/>
      <c r="O27" s="847" t="s">
        <v>192</v>
      </c>
      <c r="P27" s="858" t="s">
        <v>210</v>
      </c>
      <c r="Q27" s="441">
        <f>P27*C2/1000</f>
        <v>15.24</v>
      </c>
      <c r="R27" s="960"/>
      <c r="S27" s="851" t="s">
        <v>193</v>
      </c>
      <c r="T27" s="870" t="s">
        <v>299</v>
      </c>
      <c r="U27" s="441">
        <f>T27*C2/1000</f>
        <v>10.16</v>
      </c>
      <c r="V27" s="386"/>
      <c r="W27" s="387"/>
      <c r="X27" s="388"/>
    </row>
    <row r="28" spans="1:24" s="368" customFormat="1" ht="18.75" customHeight="1">
      <c r="A28" s="967"/>
      <c r="B28" s="949"/>
      <c r="C28" s="865"/>
      <c r="D28" s="858"/>
      <c r="E28" s="488"/>
      <c r="F28" s="942"/>
      <c r="G28" s="428" t="s">
        <v>194</v>
      </c>
      <c r="H28" s="761" t="s">
        <v>197</v>
      </c>
      <c r="I28" s="488">
        <f>H28*C2/1000</f>
        <v>20.32</v>
      </c>
      <c r="J28" s="961"/>
      <c r="K28" s="428"/>
      <c r="L28" s="790"/>
      <c r="M28" s="441"/>
      <c r="N28" s="960"/>
      <c r="O28" s="865" t="s">
        <v>284</v>
      </c>
      <c r="P28" s="858" t="s">
        <v>335</v>
      </c>
      <c r="Q28" s="441">
        <f>P28*C2/1000</f>
        <v>3.556</v>
      </c>
      <c r="R28" s="960"/>
      <c r="S28" s="847" t="s">
        <v>180</v>
      </c>
      <c r="T28" s="853" t="s">
        <v>182</v>
      </c>
      <c r="U28" s="441"/>
      <c r="V28" s="389"/>
      <c r="W28" s="387"/>
      <c r="X28" s="388"/>
    </row>
    <row r="29" spans="1:24" s="368" customFormat="1" ht="18.75" customHeight="1">
      <c r="A29" s="967"/>
      <c r="B29" s="949"/>
      <c r="C29" s="865"/>
      <c r="D29" s="858"/>
      <c r="E29" s="451"/>
      <c r="F29" s="942"/>
      <c r="G29" s="325"/>
      <c r="H29" s="727"/>
      <c r="I29" s="488"/>
      <c r="J29" s="961"/>
      <c r="K29" s="545"/>
      <c r="L29" s="445"/>
      <c r="M29" s="441"/>
      <c r="N29" s="960"/>
      <c r="O29" s="865" t="s">
        <v>336</v>
      </c>
      <c r="P29" s="858" t="s">
        <v>182</v>
      </c>
      <c r="Q29" s="500"/>
      <c r="R29" s="960"/>
      <c r="S29" s="851" t="s">
        <v>212</v>
      </c>
      <c r="T29" s="853" t="s">
        <v>182</v>
      </c>
      <c r="U29" s="441"/>
      <c r="V29" s="389"/>
      <c r="W29" s="373"/>
      <c r="X29" s="373"/>
    </row>
    <row r="30" spans="1:24" s="368" customFormat="1" ht="18.75" customHeight="1">
      <c r="A30" s="967"/>
      <c r="B30" s="949"/>
      <c r="C30" s="452"/>
      <c r="D30" s="453"/>
      <c r="E30" s="451"/>
      <c r="F30" s="942"/>
      <c r="G30" s="498"/>
      <c r="H30" s="501"/>
      <c r="I30" s="488"/>
      <c r="J30" s="961"/>
      <c r="K30" s="544"/>
      <c r="L30" s="445"/>
      <c r="M30" s="441"/>
      <c r="N30" s="960"/>
      <c r="O30" s="489"/>
      <c r="P30" s="445"/>
      <c r="Q30" s="441"/>
      <c r="R30" s="960"/>
      <c r="S30" s="490"/>
      <c r="T30" s="445"/>
      <c r="U30" s="441"/>
      <c r="V30" s="389"/>
      <c r="W30" s="390"/>
      <c r="X30" s="373"/>
    </row>
    <row r="31" spans="1:24" s="368" customFormat="1" ht="18.75" customHeight="1">
      <c r="A31" s="967"/>
      <c r="B31" s="949"/>
      <c r="C31" s="454"/>
      <c r="D31" s="455"/>
      <c r="E31" s="451"/>
      <c r="F31" s="942"/>
      <c r="G31" s="442"/>
      <c r="H31" s="501"/>
      <c r="I31" s="488"/>
      <c r="J31" s="961"/>
      <c r="K31" s="442"/>
      <c r="L31" s="502"/>
      <c r="M31" s="441"/>
      <c r="N31" s="960"/>
      <c r="O31" s="503"/>
      <c r="P31" s="502"/>
      <c r="Q31" s="441"/>
      <c r="R31" s="960"/>
      <c r="S31" s="477"/>
      <c r="T31" s="477"/>
      <c r="U31" s="504"/>
      <c r="V31" s="389"/>
      <c r="W31" s="391"/>
    </row>
    <row r="32" spans="1:24" s="517" customFormat="1" ht="18.75" customHeight="1">
      <c r="A32" s="964"/>
      <c r="B32" s="956"/>
      <c r="C32" s="509" t="str">
        <f>月菜單!H8</f>
        <v>履歷豆奶</v>
      </c>
      <c r="D32" s="477"/>
      <c r="E32" s="510">
        <f>C2</f>
        <v>2540</v>
      </c>
      <c r="F32" s="478"/>
      <c r="G32" s="511" t="str">
        <f>月菜單!H9</f>
        <v>時令水果</v>
      </c>
      <c r="H32" s="511"/>
      <c r="I32" s="512">
        <f>C2</f>
        <v>2540</v>
      </c>
      <c r="J32" s="513"/>
      <c r="K32" s="514">
        <f>月菜單!H10</f>
        <v>0</v>
      </c>
      <c r="L32" s="509"/>
      <c r="M32" s="515">
        <f>G2</f>
        <v>2360</v>
      </c>
      <c r="N32" s="478"/>
      <c r="O32" s="509" t="str">
        <f>月菜單!H11</f>
        <v>時令水果</v>
      </c>
      <c r="P32" s="509"/>
      <c r="Q32" s="515">
        <f>C2</f>
        <v>2540</v>
      </c>
      <c r="R32" s="478"/>
      <c r="S32" s="477">
        <f>月菜單!H12</f>
        <v>0</v>
      </c>
      <c r="T32" s="509" t="s">
        <v>75</v>
      </c>
      <c r="U32" s="516">
        <f>G2</f>
        <v>2360</v>
      </c>
    </row>
    <row r="33" spans="1:21" s="10" customFormat="1" ht="18.75" customHeight="1">
      <c r="A33" s="965" t="s">
        <v>60</v>
      </c>
      <c r="B33" s="966"/>
      <c r="C33" s="456"/>
      <c r="D33" s="457"/>
      <c r="E33" s="458"/>
      <c r="F33" s="459" t="s">
        <v>60</v>
      </c>
      <c r="G33" s="456"/>
      <c r="H33" s="457"/>
      <c r="I33" s="460"/>
      <c r="J33" s="461" t="s">
        <v>25</v>
      </c>
      <c r="K33" s="546"/>
      <c r="L33" s="457"/>
      <c r="M33" s="458"/>
      <c r="N33" s="459" t="s">
        <v>25</v>
      </c>
      <c r="O33" s="457"/>
      <c r="P33" s="457"/>
      <c r="Q33" s="462"/>
      <c r="R33" s="459" t="s">
        <v>25</v>
      </c>
      <c r="S33" s="457"/>
      <c r="T33" s="457"/>
      <c r="U33" s="463"/>
    </row>
    <row r="34" spans="1:21" s="10" customFormat="1" ht="18.75" customHeight="1">
      <c r="A34" s="933" t="s">
        <v>26</v>
      </c>
      <c r="B34" s="892" t="s">
        <v>27</v>
      </c>
      <c r="C34" s="893"/>
      <c r="D34" s="52"/>
      <c r="E34" s="52"/>
      <c r="F34" s="892" t="s">
        <v>27</v>
      </c>
      <c r="G34" s="893"/>
      <c r="H34" s="52"/>
      <c r="I34" s="52"/>
      <c r="J34" s="892" t="s">
        <v>27</v>
      </c>
      <c r="K34" s="893"/>
      <c r="L34" s="52"/>
      <c r="M34" s="52"/>
      <c r="N34" s="892" t="s">
        <v>27</v>
      </c>
      <c r="O34" s="893"/>
      <c r="P34" s="52"/>
      <c r="Q34" s="52"/>
      <c r="R34" s="892" t="s">
        <v>27</v>
      </c>
      <c r="S34" s="893"/>
      <c r="T34" s="52"/>
      <c r="U34" s="53"/>
    </row>
    <row r="35" spans="1:21" s="10" customFormat="1" ht="18.75" customHeight="1">
      <c r="A35" s="933"/>
      <c r="B35" s="941" t="s">
        <v>161</v>
      </c>
      <c r="C35" s="941"/>
      <c r="D35" s="464">
        <v>6.2</v>
      </c>
      <c r="E35" s="465"/>
      <c r="F35" s="941" t="s">
        <v>161</v>
      </c>
      <c r="G35" s="941"/>
      <c r="H35" s="464">
        <v>5.5</v>
      </c>
      <c r="I35" s="464"/>
      <c r="J35" s="941" t="s">
        <v>161</v>
      </c>
      <c r="K35" s="941"/>
      <c r="L35" s="466">
        <v>5.6</v>
      </c>
      <c r="M35" s="465"/>
      <c r="N35" s="941" t="s">
        <v>161</v>
      </c>
      <c r="O35" s="941"/>
      <c r="P35" s="467">
        <v>6.2</v>
      </c>
      <c r="Q35" s="465"/>
      <c r="R35" s="941" t="s">
        <v>161</v>
      </c>
      <c r="S35" s="941"/>
      <c r="T35" s="464">
        <v>5.5</v>
      </c>
      <c r="U35" s="468"/>
    </row>
    <row r="36" spans="1:21" s="10" customFormat="1" ht="18.75" customHeight="1">
      <c r="A36" s="933"/>
      <c r="B36" s="941" t="s">
        <v>158</v>
      </c>
      <c r="C36" s="941"/>
      <c r="D36" s="469">
        <v>2.69</v>
      </c>
      <c r="E36" s="465"/>
      <c r="F36" s="941" t="s">
        <v>158</v>
      </c>
      <c r="G36" s="941"/>
      <c r="H36" s="469">
        <v>2.9</v>
      </c>
      <c r="I36" s="469"/>
      <c r="J36" s="941" t="s">
        <v>158</v>
      </c>
      <c r="K36" s="941"/>
      <c r="L36" s="469">
        <v>2.5</v>
      </c>
      <c r="M36" s="465"/>
      <c r="N36" s="941" t="s">
        <v>158</v>
      </c>
      <c r="O36" s="941"/>
      <c r="P36" s="108">
        <v>3.1</v>
      </c>
      <c r="Q36" s="465"/>
      <c r="R36" s="941" t="s">
        <v>158</v>
      </c>
      <c r="S36" s="941"/>
      <c r="T36" s="469">
        <v>2.8</v>
      </c>
      <c r="U36" s="468"/>
    </row>
    <row r="37" spans="1:21" s="10" customFormat="1" ht="18.75" customHeight="1">
      <c r="A37" s="933"/>
      <c r="B37" s="941" t="s">
        <v>6</v>
      </c>
      <c r="C37" s="941"/>
      <c r="D37" s="469">
        <v>1.21</v>
      </c>
      <c r="E37" s="465"/>
      <c r="F37" s="941" t="s">
        <v>6</v>
      </c>
      <c r="G37" s="941"/>
      <c r="H37" s="469">
        <v>1.99</v>
      </c>
      <c r="I37" s="469"/>
      <c r="J37" s="941" t="s">
        <v>6</v>
      </c>
      <c r="K37" s="941"/>
      <c r="L37" s="469">
        <v>1.02</v>
      </c>
      <c r="M37" s="465"/>
      <c r="N37" s="941" t="s">
        <v>6</v>
      </c>
      <c r="O37" s="941"/>
      <c r="P37" s="108">
        <v>1.5</v>
      </c>
      <c r="Q37" s="465"/>
      <c r="R37" s="941" t="s">
        <v>6</v>
      </c>
      <c r="S37" s="941"/>
      <c r="T37" s="470">
        <v>1.99</v>
      </c>
      <c r="U37" s="468"/>
    </row>
    <row r="38" spans="1:21" s="10" customFormat="1" ht="18.75" customHeight="1">
      <c r="A38" s="933"/>
      <c r="B38" s="941" t="s">
        <v>159</v>
      </c>
      <c r="C38" s="941"/>
      <c r="D38" s="469">
        <v>2.5</v>
      </c>
      <c r="E38" s="465"/>
      <c r="F38" s="941" t="s">
        <v>159</v>
      </c>
      <c r="G38" s="941"/>
      <c r="H38" s="469">
        <v>2.5</v>
      </c>
      <c r="I38" s="465"/>
      <c r="J38" s="941" t="s">
        <v>159</v>
      </c>
      <c r="K38" s="941"/>
      <c r="L38" s="469">
        <v>2.5</v>
      </c>
      <c r="M38" s="465"/>
      <c r="N38" s="941" t="s">
        <v>159</v>
      </c>
      <c r="O38" s="941"/>
      <c r="P38" s="470">
        <v>2.5</v>
      </c>
      <c r="Q38" s="465"/>
      <c r="R38" s="941" t="s">
        <v>159</v>
      </c>
      <c r="S38" s="941"/>
      <c r="T38" s="469">
        <v>2.5</v>
      </c>
      <c r="U38" s="468"/>
    </row>
    <row r="39" spans="1:21" s="10" customFormat="1" ht="18.75" customHeight="1">
      <c r="A39" s="933"/>
      <c r="B39" s="941" t="s">
        <v>7</v>
      </c>
      <c r="C39" s="941"/>
      <c r="D39" s="471">
        <v>0</v>
      </c>
      <c r="E39" s="465"/>
      <c r="F39" s="941" t="s">
        <v>7</v>
      </c>
      <c r="G39" s="941"/>
      <c r="H39" s="471">
        <v>1</v>
      </c>
      <c r="I39" s="465"/>
      <c r="J39" s="941" t="s">
        <v>7</v>
      </c>
      <c r="K39" s="941"/>
      <c r="L39" s="471">
        <v>0</v>
      </c>
      <c r="M39" s="465"/>
      <c r="N39" s="941" t="s">
        <v>7</v>
      </c>
      <c r="O39" s="941"/>
      <c r="P39" s="472">
        <v>1</v>
      </c>
      <c r="Q39" s="465"/>
      <c r="R39" s="941" t="s">
        <v>7</v>
      </c>
      <c r="S39" s="941"/>
      <c r="T39" s="471">
        <v>0</v>
      </c>
      <c r="U39" s="468"/>
    </row>
    <row r="40" spans="1:21" s="10" customFormat="1" ht="18.75" customHeight="1" thickBot="1">
      <c r="A40" s="933"/>
      <c r="B40" s="940" t="s">
        <v>160</v>
      </c>
      <c r="C40" s="940"/>
      <c r="D40" s="290">
        <v>0</v>
      </c>
      <c r="E40" s="473"/>
      <c r="F40" s="940" t="s">
        <v>160</v>
      </c>
      <c r="G40" s="940"/>
      <c r="H40" s="290">
        <v>0</v>
      </c>
      <c r="I40" s="473"/>
      <c r="J40" s="940" t="s">
        <v>160</v>
      </c>
      <c r="K40" s="940"/>
      <c r="L40" s="290">
        <v>0</v>
      </c>
      <c r="M40" s="473"/>
      <c r="N40" s="940" t="s">
        <v>160</v>
      </c>
      <c r="O40" s="940"/>
      <c r="P40" s="290">
        <v>0</v>
      </c>
      <c r="Q40" s="473"/>
      <c r="R40" s="940" t="s">
        <v>160</v>
      </c>
      <c r="S40" s="940"/>
      <c r="T40" s="290">
        <v>0.8</v>
      </c>
      <c r="U40" s="75"/>
    </row>
    <row r="41" spans="1:21" s="10" customFormat="1" ht="18.75" customHeight="1" thickBot="1">
      <c r="A41" s="939"/>
      <c r="B41" s="921" t="s">
        <v>76</v>
      </c>
      <c r="C41" s="890"/>
      <c r="D41" s="78">
        <f>D35*70+D36*75+D37*25+D38*45+D39*60+D40*120</f>
        <v>778.5</v>
      </c>
      <c r="E41" s="79"/>
      <c r="F41" s="890" t="s">
        <v>76</v>
      </c>
      <c r="G41" s="890"/>
      <c r="H41" s="78">
        <f>H35*70+H36*75+H37*25+H38*45+H39*60+H40*120</f>
        <v>824.75</v>
      </c>
      <c r="I41" s="80"/>
      <c r="J41" s="890" t="s">
        <v>76</v>
      </c>
      <c r="K41" s="890"/>
      <c r="L41" s="78">
        <f>L35*70+L36*75+L37*25+L38*45+L39*60+L40*120</f>
        <v>717.5</v>
      </c>
      <c r="M41" s="80"/>
      <c r="N41" s="890" t="s">
        <v>76</v>
      </c>
      <c r="O41" s="890"/>
      <c r="P41" s="78">
        <f>P35*70+P36*75+P37*25+P38*45+P39*60+P40*120</f>
        <v>876.5</v>
      </c>
      <c r="Q41" s="80"/>
      <c r="R41" s="890" t="s">
        <v>76</v>
      </c>
      <c r="S41" s="890"/>
      <c r="T41" s="78">
        <f>T35*70+T36*75+T37*25+T38*45+T39*60+T40*120</f>
        <v>853.25</v>
      </c>
      <c r="U41" s="81"/>
    </row>
    <row r="42" spans="1:21" s="11" customFormat="1" ht="25.5" customHeight="1">
      <c r="A42" s="57"/>
      <c r="B42" s="58" t="s">
        <v>61</v>
      </c>
      <c r="C42" s="58"/>
      <c r="D42" s="58"/>
      <c r="E42" s="58"/>
      <c r="F42" s="58"/>
      <c r="G42" s="58"/>
      <c r="H42" s="58" t="s">
        <v>62</v>
      </c>
      <c r="I42" s="58"/>
      <c r="J42" s="58"/>
      <c r="K42" s="537"/>
      <c r="L42" s="58"/>
      <c r="M42" s="58"/>
      <c r="N42" s="58"/>
      <c r="O42" s="58"/>
      <c r="P42" s="58" t="s">
        <v>63</v>
      </c>
      <c r="Q42" s="57"/>
      <c r="R42" s="57"/>
      <c r="S42" s="57"/>
      <c r="T42" s="57"/>
      <c r="U42" s="57"/>
    </row>
    <row r="43" spans="1:21" s="10" customFormat="1" ht="11.25" customHeight="1">
      <c r="A43" s="932" t="s">
        <v>94</v>
      </c>
      <c r="B43" s="932"/>
      <c r="C43" s="932"/>
      <c r="D43" s="932"/>
      <c r="E43" s="932"/>
      <c r="F43" s="932"/>
      <c r="G43" s="932"/>
      <c r="H43" s="932"/>
      <c r="I43" s="932"/>
      <c r="J43" s="932"/>
      <c r="K43" s="932"/>
      <c r="L43" s="932"/>
      <c r="M43" s="932"/>
      <c r="N43" s="59"/>
      <c r="O43" s="59"/>
      <c r="P43" s="59"/>
      <c r="Q43" s="59"/>
      <c r="R43" s="59"/>
      <c r="S43" s="59"/>
      <c r="T43" s="59"/>
      <c r="U43" s="59"/>
    </row>
    <row r="44" spans="1:21" s="10" customFormat="1" ht="12" customHeight="1">
      <c r="A44" s="60" t="s">
        <v>64</v>
      </c>
      <c r="B44" s="60"/>
      <c r="C44" s="60"/>
      <c r="D44" s="60"/>
      <c r="E44" s="60"/>
      <c r="F44" s="60"/>
      <c r="G44" s="60"/>
      <c r="H44" s="60"/>
      <c r="I44" s="60"/>
      <c r="J44" s="60"/>
      <c r="K44" s="538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s="10" customFormat="1" ht="11.25" customHeight="1">
      <c r="A45" s="932" t="s">
        <v>65</v>
      </c>
      <c r="B45" s="932"/>
      <c r="C45" s="932"/>
      <c r="D45" s="932"/>
      <c r="E45" s="932"/>
      <c r="F45" s="932"/>
      <c r="G45" s="932"/>
      <c r="H45" s="932"/>
      <c r="I45" s="932"/>
      <c r="J45" s="932"/>
      <c r="K45" s="932"/>
      <c r="L45" s="932"/>
      <c r="M45" s="932"/>
      <c r="N45" s="59"/>
      <c r="O45" s="59"/>
      <c r="P45" s="59"/>
      <c r="Q45" s="59"/>
      <c r="R45" s="59"/>
      <c r="S45" s="59"/>
      <c r="T45" s="59"/>
      <c r="U45" s="59"/>
    </row>
  </sheetData>
  <sheetProtection deleteColumns="0" deleteRows="0" selectLockedCells="1"/>
  <mergeCells count="87"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9"/>
    <mergeCell ref="N7:N12"/>
    <mergeCell ref="R7:R12"/>
    <mergeCell ref="L3:M3"/>
    <mergeCell ref="P3:Q3"/>
    <mergeCell ref="R3:S3"/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zoomScale="89" zoomScaleNormal="90" zoomScalePageLayoutView="90" workbookViewId="0">
      <selection activeCell="S7" sqref="S7:T11"/>
    </sheetView>
  </sheetViews>
  <sheetFormatPr defaultColWidth="11" defaultRowHeight="16.5"/>
  <cols>
    <col min="1" max="1" width="4.125" style="12" customWidth="1"/>
    <col min="2" max="2" width="8" style="12" customWidth="1"/>
    <col min="3" max="3" width="17" style="583" customWidth="1"/>
    <col min="4" max="4" width="6.125" style="583" customWidth="1"/>
    <col min="5" max="5" width="7.125" style="583" customWidth="1"/>
    <col min="6" max="6" width="8.375" style="583" customWidth="1"/>
    <col min="7" max="7" width="18" style="583" customWidth="1"/>
    <col min="8" max="8" width="5.625" style="583" customWidth="1"/>
    <col min="9" max="9" width="6.625" style="539" customWidth="1"/>
    <col min="10" max="10" width="7.125" style="539" customWidth="1"/>
    <col min="11" max="11" width="19.125" style="539" customWidth="1"/>
    <col min="12" max="12" width="5.625" style="539" customWidth="1"/>
    <col min="13" max="13" width="6.625" style="539" customWidth="1"/>
    <col min="14" max="14" width="8" style="539" customWidth="1"/>
    <col min="15" max="15" width="16.875" style="539" customWidth="1"/>
    <col min="16" max="16" width="6.375" style="7" customWidth="1"/>
    <col min="17" max="17" width="7" style="7" customWidth="1"/>
    <col min="18" max="18" width="9.5" style="7" customWidth="1"/>
    <col min="19" max="19" width="15.875" style="7" customWidth="1"/>
    <col min="20" max="21" width="6.625" style="7" customWidth="1"/>
    <col min="22" max="16384" width="11" style="7"/>
  </cols>
  <sheetData>
    <row r="1" spans="1:24" ht="28.5" customHeight="1">
      <c r="A1" s="908" t="str">
        <f>月菜單!A1</f>
        <v>屏東縣滿州國小113年12月</v>
      </c>
      <c r="B1" s="908"/>
      <c r="C1" s="908"/>
      <c r="D1" s="908"/>
      <c r="E1" s="908"/>
      <c r="F1" s="908"/>
      <c r="G1" s="908"/>
      <c r="H1" s="896" t="s">
        <v>72</v>
      </c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</row>
    <row r="2" spans="1:24" s="8" customFormat="1" ht="21" customHeight="1" thickBot="1">
      <c r="A2" s="231" t="s">
        <v>95</v>
      </c>
      <c r="B2" s="230"/>
      <c r="C2" s="540">
        <f>月菜單!R1</f>
        <v>2540</v>
      </c>
      <c r="D2" s="540" t="s">
        <v>51</v>
      </c>
      <c r="E2" s="540"/>
      <c r="F2" s="547" t="s">
        <v>164</v>
      </c>
      <c r="G2" s="548">
        <f>月菜單!R28</f>
        <v>2360</v>
      </c>
      <c r="H2" s="548" t="s">
        <v>51</v>
      </c>
      <c r="I2" s="540"/>
      <c r="J2" s="540"/>
      <c r="K2" s="540"/>
      <c r="L2" s="540"/>
      <c r="M2" s="540"/>
      <c r="N2" s="540"/>
      <c r="O2" s="540"/>
      <c r="P2" s="230"/>
      <c r="Q2" s="230"/>
      <c r="R2" s="233"/>
      <c r="S2" s="230"/>
      <c r="T2" s="230"/>
      <c r="U2" s="230"/>
    </row>
    <row r="3" spans="1:24" s="9" customFormat="1" ht="18.75" customHeight="1">
      <c r="A3" s="193" t="s">
        <v>21</v>
      </c>
      <c r="B3" s="992">
        <f>月菜單!A13</f>
        <v>45642</v>
      </c>
      <c r="C3" s="992"/>
      <c r="D3" s="980" t="s">
        <v>126</v>
      </c>
      <c r="E3" s="981"/>
      <c r="F3" s="982">
        <f>月菜單!A14</f>
        <v>45643</v>
      </c>
      <c r="G3" s="983"/>
      <c r="H3" s="980" t="s">
        <v>87</v>
      </c>
      <c r="I3" s="981"/>
      <c r="J3" s="982">
        <f>月菜單!A15</f>
        <v>45644</v>
      </c>
      <c r="K3" s="983"/>
      <c r="L3" s="980" t="s">
        <v>79</v>
      </c>
      <c r="M3" s="981"/>
      <c r="N3" s="982">
        <f>月菜單!A16</f>
        <v>45645</v>
      </c>
      <c r="O3" s="983"/>
      <c r="P3" s="980" t="s">
        <v>80</v>
      </c>
      <c r="Q3" s="981"/>
      <c r="R3" s="984">
        <f>月菜單!A17</f>
        <v>45646</v>
      </c>
      <c r="S3" s="945"/>
      <c r="T3" s="972" t="s">
        <v>81</v>
      </c>
      <c r="U3" s="973"/>
    </row>
    <row r="4" spans="1:24" s="9" customFormat="1" ht="18.75" customHeight="1">
      <c r="A4" s="621" t="s">
        <v>22</v>
      </c>
      <c r="B4" s="622" t="s">
        <v>166</v>
      </c>
      <c r="C4" s="623" t="s">
        <v>23</v>
      </c>
      <c r="D4" s="624" t="s">
        <v>96</v>
      </c>
      <c r="E4" s="625" t="s">
        <v>97</v>
      </c>
      <c r="F4" s="626" t="s">
        <v>166</v>
      </c>
      <c r="G4" s="623" t="s">
        <v>23</v>
      </c>
      <c r="H4" s="624" t="s">
        <v>96</v>
      </c>
      <c r="I4" s="625" t="s">
        <v>97</v>
      </c>
      <c r="J4" s="626" t="s">
        <v>166</v>
      </c>
      <c r="K4" s="623" t="s">
        <v>23</v>
      </c>
      <c r="L4" s="624" t="s">
        <v>96</v>
      </c>
      <c r="M4" s="625" t="s">
        <v>97</v>
      </c>
      <c r="N4" s="626" t="s">
        <v>166</v>
      </c>
      <c r="O4" s="623" t="s">
        <v>23</v>
      </c>
      <c r="P4" s="624" t="s">
        <v>96</v>
      </c>
      <c r="Q4" s="625" t="s">
        <v>97</v>
      </c>
      <c r="R4" s="627" t="s">
        <v>166</v>
      </c>
      <c r="S4" s="628" t="s">
        <v>23</v>
      </c>
      <c r="T4" s="629" t="s">
        <v>96</v>
      </c>
      <c r="U4" s="630" t="s">
        <v>97</v>
      </c>
    </row>
    <row r="5" spans="1:24" s="9" customFormat="1" ht="18.75" customHeight="1">
      <c r="A5" s="997" t="s">
        <v>33</v>
      </c>
      <c r="B5" s="989" t="str">
        <f>月菜單!C13</f>
        <v>白米飯</v>
      </c>
      <c r="C5" s="631" t="s">
        <v>20</v>
      </c>
      <c r="D5" s="632">
        <v>110</v>
      </c>
      <c r="E5" s="633">
        <f>(D5*C2)/1000</f>
        <v>279.39999999999998</v>
      </c>
      <c r="F5" s="991" t="str">
        <f>月菜單!C14</f>
        <v>糙米飯</v>
      </c>
      <c r="G5" s="634" t="s">
        <v>20</v>
      </c>
      <c r="H5" s="635">
        <v>100</v>
      </c>
      <c r="I5" s="636">
        <f>(H5*C2)/1000</f>
        <v>254</v>
      </c>
      <c r="J5" s="998" t="str">
        <f>月菜單!C15</f>
        <v>白米飯</v>
      </c>
      <c r="K5" s="631" t="s">
        <v>20</v>
      </c>
      <c r="L5" s="632">
        <v>110</v>
      </c>
      <c r="M5" s="633">
        <f>(L5*C2)/1000</f>
        <v>279.39999999999998</v>
      </c>
      <c r="N5" s="993" t="str">
        <f>月菜單!C16</f>
        <v>五穀飯</v>
      </c>
      <c r="O5" s="634" t="s">
        <v>20</v>
      </c>
      <c r="P5" s="637">
        <v>100</v>
      </c>
      <c r="Q5" s="638">
        <f>(P5*C2)/1000</f>
        <v>254</v>
      </c>
      <c r="R5" s="995" t="str">
        <f>月菜單!C17</f>
        <v>白米飯</v>
      </c>
      <c r="S5" s="631" t="s">
        <v>20</v>
      </c>
      <c r="T5" s="639">
        <v>110</v>
      </c>
      <c r="U5" s="638">
        <f>(T5*C2)/1000</f>
        <v>279.39999999999998</v>
      </c>
    </row>
    <row r="6" spans="1:24" s="9" customFormat="1" ht="18.75" customHeight="1">
      <c r="A6" s="997"/>
      <c r="B6" s="990"/>
      <c r="C6" s="640"/>
      <c r="D6" s="553"/>
      <c r="E6" s="633">
        <f>(D6*C2)/1000</f>
        <v>0</v>
      </c>
      <c r="F6" s="991"/>
      <c r="G6" s="640" t="s">
        <v>123</v>
      </c>
      <c r="H6" s="635" t="s">
        <v>121</v>
      </c>
      <c r="I6" s="636">
        <f>(H6*C2)/1000</f>
        <v>25.4</v>
      </c>
      <c r="J6" s="999"/>
      <c r="K6" s="551"/>
      <c r="L6" s="552"/>
      <c r="M6" s="633">
        <f>(L6*C2)/1000</f>
        <v>0</v>
      </c>
      <c r="N6" s="994"/>
      <c r="O6" s="640" t="s">
        <v>145</v>
      </c>
      <c r="P6" s="637" t="s">
        <v>121</v>
      </c>
      <c r="Q6" s="638">
        <f>(P6*C2)/1000</f>
        <v>25.4</v>
      </c>
      <c r="R6" s="996"/>
      <c r="S6" s="508"/>
      <c r="T6" s="641"/>
      <c r="U6" s="638"/>
    </row>
    <row r="7" spans="1:24" s="10" customFormat="1" ht="18.75" customHeight="1">
      <c r="A7" s="986" t="s">
        <v>98</v>
      </c>
      <c r="B7" s="988" t="str">
        <f>月菜單!D13</f>
        <v>香滷雞翅</v>
      </c>
      <c r="C7" s="523" t="s">
        <v>213</v>
      </c>
      <c r="D7" s="552"/>
      <c r="E7" s="633">
        <f>C2</f>
        <v>2540</v>
      </c>
      <c r="F7" s="942" t="str">
        <f>月菜單!D14</f>
        <v>銀蘿肉丁</v>
      </c>
      <c r="G7" s="862" t="s">
        <v>176</v>
      </c>
      <c r="H7" s="173">
        <v>35</v>
      </c>
      <c r="I7" s="636">
        <f>H7*C2/1000</f>
        <v>88.9</v>
      </c>
      <c r="J7" s="985" t="str">
        <f>月菜單!D15</f>
        <v>蔥油雞肉飯</v>
      </c>
      <c r="K7" s="829" t="s">
        <v>300</v>
      </c>
      <c r="L7" s="824" t="s">
        <v>301</v>
      </c>
      <c r="M7" s="633">
        <f>L7*C2/1000</f>
        <v>177.8</v>
      </c>
      <c r="N7" s="942" t="str">
        <f>月菜單!D16</f>
        <v>照燒雞</v>
      </c>
      <c r="O7" s="862" t="s">
        <v>194</v>
      </c>
      <c r="P7" s="173">
        <v>110</v>
      </c>
      <c r="Q7" s="633">
        <f>P7*C2/1000</f>
        <v>279.39999999999998</v>
      </c>
      <c r="R7" s="977" t="str">
        <f>月菜單!D17</f>
        <v>瓜仔肉末</v>
      </c>
      <c r="S7" s="844" t="s">
        <v>214</v>
      </c>
      <c r="T7" s="173">
        <v>40</v>
      </c>
      <c r="U7" s="638">
        <f>(T7*C2)/1000</f>
        <v>101.6</v>
      </c>
      <c r="V7" s="95"/>
      <c r="W7" s="96"/>
    </row>
    <row r="8" spans="1:24" s="10" customFormat="1" ht="18.75" customHeight="1">
      <c r="A8" s="987"/>
      <c r="B8" s="988"/>
      <c r="C8" s="543" t="s">
        <v>172</v>
      </c>
      <c r="D8" s="554"/>
      <c r="E8" s="633"/>
      <c r="F8" s="942"/>
      <c r="G8" s="854" t="s">
        <v>171</v>
      </c>
      <c r="H8" s="853" t="s">
        <v>121</v>
      </c>
      <c r="I8" s="636">
        <f>H8*C2/1000</f>
        <v>25.4</v>
      </c>
      <c r="J8" s="985"/>
      <c r="K8" s="825" t="s">
        <v>302</v>
      </c>
      <c r="L8" s="824" t="s">
        <v>182</v>
      </c>
      <c r="M8" s="633"/>
      <c r="N8" s="942"/>
      <c r="O8" s="854" t="s">
        <v>195</v>
      </c>
      <c r="P8" s="853" t="s">
        <v>332</v>
      </c>
      <c r="Q8" s="633">
        <f>(P8*C2/1000)</f>
        <v>83.82</v>
      </c>
      <c r="R8" s="978"/>
      <c r="S8" s="823" t="s">
        <v>181</v>
      </c>
      <c r="T8" s="824" t="s">
        <v>301</v>
      </c>
      <c r="U8" s="638">
        <f>(T8*C2)/1000</f>
        <v>177.8</v>
      </c>
      <c r="V8" s="95"/>
      <c r="W8" s="96"/>
    </row>
    <row r="9" spans="1:24" s="10" customFormat="1" ht="18.75" customHeight="1">
      <c r="A9" s="987"/>
      <c r="B9" s="988"/>
      <c r="C9" s="527"/>
      <c r="D9" s="304"/>
      <c r="E9" s="633"/>
      <c r="F9" s="942"/>
      <c r="G9" s="854" t="s">
        <v>318</v>
      </c>
      <c r="H9" s="850" t="s">
        <v>367</v>
      </c>
      <c r="I9" s="636">
        <f>H9*C2/1000</f>
        <v>185.42</v>
      </c>
      <c r="J9" s="985"/>
      <c r="K9" s="831" t="s">
        <v>303</v>
      </c>
      <c r="L9" s="824" t="s">
        <v>182</v>
      </c>
      <c r="M9" s="633"/>
      <c r="N9" s="942"/>
      <c r="O9" s="847" t="s">
        <v>171</v>
      </c>
      <c r="P9" s="864">
        <v>10</v>
      </c>
      <c r="Q9" s="633">
        <f>(P9*C2/1000)</f>
        <v>25.4</v>
      </c>
      <c r="R9" s="978"/>
      <c r="S9" s="823" t="s">
        <v>171</v>
      </c>
      <c r="T9" s="826" t="s">
        <v>121</v>
      </c>
      <c r="U9" s="638">
        <f>(T9*C2)/1000</f>
        <v>25.4</v>
      </c>
      <c r="V9" s="95"/>
      <c r="W9" s="96"/>
    </row>
    <row r="10" spans="1:24" s="10" customFormat="1" ht="18.75" customHeight="1">
      <c r="A10" s="987"/>
      <c r="B10" s="988"/>
      <c r="C10" s="527"/>
      <c r="D10" s="554"/>
      <c r="E10" s="633"/>
      <c r="F10" s="942"/>
      <c r="G10" s="851"/>
      <c r="H10" s="856"/>
      <c r="I10" s="636"/>
      <c r="J10" s="985"/>
      <c r="K10" s="780"/>
      <c r="L10" s="772"/>
      <c r="M10" s="633"/>
      <c r="N10" s="942"/>
      <c r="O10" s="715" t="s">
        <v>193</v>
      </c>
      <c r="P10" s="852">
        <v>3</v>
      </c>
      <c r="Q10" s="633">
        <f>(P10*C2/1000)</f>
        <v>7.62</v>
      </c>
      <c r="R10" s="978"/>
      <c r="S10" s="825" t="s">
        <v>304</v>
      </c>
      <c r="T10" s="826" t="s">
        <v>182</v>
      </c>
      <c r="U10" s="638"/>
      <c r="V10" s="95"/>
      <c r="W10" s="96"/>
    </row>
    <row r="11" spans="1:24" s="10" customFormat="1" ht="18.75" customHeight="1">
      <c r="A11" s="987"/>
      <c r="B11" s="988"/>
      <c r="C11" s="528"/>
      <c r="D11" s="304"/>
      <c r="E11" s="633"/>
      <c r="F11" s="942"/>
      <c r="G11" s="543"/>
      <c r="H11" s="588"/>
      <c r="I11" s="633"/>
      <c r="J11" s="985"/>
      <c r="K11" s="528"/>
      <c r="L11" s="553"/>
      <c r="M11" s="633"/>
      <c r="N11" s="942"/>
      <c r="O11" s="715" t="s">
        <v>324</v>
      </c>
      <c r="P11" s="852" t="s">
        <v>182</v>
      </c>
      <c r="Q11" s="633"/>
      <c r="R11" s="978"/>
      <c r="S11" s="773"/>
      <c r="T11" s="788"/>
      <c r="U11" s="638"/>
      <c r="V11" s="95"/>
      <c r="W11" s="96"/>
      <c r="X11" s="14"/>
    </row>
    <row r="12" spans="1:24" s="10" customFormat="1" ht="18.75" customHeight="1">
      <c r="A12" s="987"/>
      <c r="B12" s="988"/>
      <c r="C12" s="528"/>
      <c r="D12" s="643"/>
      <c r="E12" s="633"/>
      <c r="F12" s="942"/>
      <c r="G12" s="555"/>
      <c r="H12" s="554"/>
      <c r="I12" s="633"/>
      <c r="J12" s="985"/>
      <c r="K12" s="527"/>
      <c r="L12" s="552"/>
      <c r="M12" s="633"/>
      <c r="N12" s="942"/>
      <c r="O12" s="555"/>
      <c r="P12" s="554"/>
      <c r="Q12" s="633"/>
      <c r="R12" s="979"/>
      <c r="S12" s="483"/>
      <c r="T12" s="482"/>
      <c r="U12" s="638"/>
      <c r="V12" s="97"/>
      <c r="W12" s="96"/>
      <c r="X12" s="14"/>
    </row>
    <row r="13" spans="1:24" s="10" customFormat="1" ht="18.75" customHeight="1">
      <c r="A13" s="986" t="s">
        <v>34</v>
      </c>
      <c r="B13" s="988" t="str">
        <f>月菜單!E13</f>
        <v>茄汁洋蔥黑輪</v>
      </c>
      <c r="C13" s="857" t="s">
        <v>341</v>
      </c>
      <c r="D13" s="173">
        <v>27</v>
      </c>
      <c r="E13" s="488">
        <f>(D13*C2)/1000</f>
        <v>68.58</v>
      </c>
      <c r="F13" s="985" t="str">
        <f>月菜單!E14</f>
        <v>干丁肉末</v>
      </c>
      <c r="G13" s="857" t="s">
        <v>288</v>
      </c>
      <c r="H13" s="173">
        <v>30</v>
      </c>
      <c r="I13" s="633">
        <f>H13*C2/1000</f>
        <v>76.2</v>
      </c>
      <c r="J13" s="985" t="str">
        <f>月菜單!E15</f>
        <v>蒜香高麗菜</v>
      </c>
      <c r="K13" s="833" t="s">
        <v>191</v>
      </c>
      <c r="L13" s="834">
        <v>77</v>
      </c>
      <c r="M13" s="633">
        <f>L13*C2/1000</f>
        <v>195.58</v>
      </c>
      <c r="N13" s="942" t="str">
        <f>月菜單!E16</f>
        <v>清炒鮮瓜</v>
      </c>
      <c r="O13" s="714" t="s">
        <v>218</v>
      </c>
      <c r="P13" s="173">
        <v>82</v>
      </c>
      <c r="Q13" s="636">
        <f>(P13*C2)/1000</f>
        <v>208.28</v>
      </c>
      <c r="R13" s="1001" t="str">
        <f>月菜單!E17</f>
        <v>洋蔥炒蛋</v>
      </c>
      <c r="S13" s="823" t="s">
        <v>187</v>
      </c>
      <c r="T13" s="828" t="s">
        <v>294</v>
      </c>
      <c r="U13" s="638">
        <f>(T13*C2/1000)</f>
        <v>127</v>
      </c>
      <c r="V13" s="97"/>
      <c r="W13" s="103"/>
      <c r="X13" s="102"/>
    </row>
    <row r="14" spans="1:24" s="10" customFormat="1" ht="18.75" customHeight="1">
      <c r="A14" s="987"/>
      <c r="B14" s="988"/>
      <c r="C14" s="847" t="s">
        <v>187</v>
      </c>
      <c r="D14" s="850" t="s">
        <v>290</v>
      </c>
      <c r="E14" s="488">
        <f>(D14*C2)/1000</f>
        <v>53.34</v>
      </c>
      <c r="F14" s="985"/>
      <c r="G14" s="847" t="s">
        <v>209</v>
      </c>
      <c r="H14" s="850" t="s">
        <v>290</v>
      </c>
      <c r="I14" s="633">
        <f>(H14*C2)/1000</f>
        <v>53.34</v>
      </c>
      <c r="J14" s="985"/>
      <c r="K14" s="833" t="s">
        <v>171</v>
      </c>
      <c r="L14" s="834">
        <v>6</v>
      </c>
      <c r="M14" s="633">
        <f>L14*C2/1000</f>
        <v>15.24</v>
      </c>
      <c r="N14" s="942"/>
      <c r="O14" s="714" t="s">
        <v>189</v>
      </c>
      <c r="P14" s="710" t="s">
        <v>215</v>
      </c>
      <c r="Q14" s="636">
        <f>(P14*C2)/1000</f>
        <v>12.7</v>
      </c>
      <c r="R14" s="1002"/>
      <c r="S14" s="827" t="s">
        <v>171</v>
      </c>
      <c r="T14" s="828" t="s">
        <v>345</v>
      </c>
      <c r="U14" s="638">
        <f>(T14*C2/1000)</f>
        <v>30.48</v>
      </c>
      <c r="V14" s="98"/>
      <c r="W14" s="139"/>
      <c r="X14" s="102"/>
    </row>
    <row r="15" spans="1:24" s="10" customFormat="1" ht="18.75" customHeight="1">
      <c r="A15" s="987"/>
      <c r="B15" s="988"/>
      <c r="C15" s="847" t="s">
        <v>175</v>
      </c>
      <c r="D15" s="853" t="s">
        <v>310</v>
      </c>
      <c r="E15" s="488">
        <f>(D15*C2)/1000</f>
        <v>60.96</v>
      </c>
      <c r="F15" s="985"/>
      <c r="G15" s="847" t="s">
        <v>338</v>
      </c>
      <c r="H15" s="853" t="s">
        <v>121</v>
      </c>
      <c r="I15" s="633">
        <f>H15*C2/1000</f>
        <v>25.4</v>
      </c>
      <c r="J15" s="985"/>
      <c r="K15" s="543"/>
      <c r="L15" s="644"/>
      <c r="M15" s="633"/>
      <c r="N15" s="942"/>
      <c r="O15" s="714" t="s">
        <v>171</v>
      </c>
      <c r="P15" s="710" t="s">
        <v>215</v>
      </c>
      <c r="Q15" s="636">
        <f>(P15*C2)/1000</f>
        <v>12.7</v>
      </c>
      <c r="R15" s="1002"/>
      <c r="S15" s="827" t="s">
        <v>174</v>
      </c>
      <c r="T15" s="186" t="s">
        <v>294</v>
      </c>
      <c r="U15" s="638">
        <f>(T15*C2/1000)</f>
        <v>127</v>
      </c>
      <c r="W15" s="139"/>
      <c r="X15" s="104"/>
    </row>
    <row r="16" spans="1:24" s="10" customFormat="1" ht="18.75" customHeight="1">
      <c r="A16" s="987"/>
      <c r="B16" s="988"/>
      <c r="C16" s="847" t="s">
        <v>171</v>
      </c>
      <c r="D16" s="853" t="s">
        <v>197</v>
      </c>
      <c r="E16" s="488">
        <f>(D16*C2)/1000</f>
        <v>20.32</v>
      </c>
      <c r="F16" s="985"/>
      <c r="G16" s="847" t="s">
        <v>181</v>
      </c>
      <c r="H16" s="853" t="s">
        <v>207</v>
      </c>
      <c r="I16" s="633">
        <f>H16*C2/1000</f>
        <v>17.78</v>
      </c>
      <c r="J16" s="985"/>
      <c r="K16" s="718"/>
      <c r="L16" s="554"/>
      <c r="M16" s="633"/>
      <c r="N16" s="942"/>
      <c r="O16" s="706" t="s">
        <v>181</v>
      </c>
      <c r="P16" s="711" t="s">
        <v>210</v>
      </c>
      <c r="Q16" s="636">
        <f>(P16*C2)/1000</f>
        <v>15.24</v>
      </c>
      <c r="R16" s="1002"/>
      <c r="S16" s="773"/>
      <c r="T16" s="784"/>
      <c r="U16" s="638"/>
      <c r="W16" s="139"/>
      <c r="X16" s="102"/>
    </row>
    <row r="17" spans="1:21" s="10" customFormat="1" ht="18.75" customHeight="1">
      <c r="A17" s="987"/>
      <c r="B17" s="988"/>
      <c r="C17" s="847" t="s">
        <v>342</v>
      </c>
      <c r="D17" s="853" t="s">
        <v>182</v>
      </c>
      <c r="E17" s="682"/>
      <c r="F17" s="985"/>
      <c r="G17" s="740"/>
      <c r="H17" s="801"/>
      <c r="I17" s="633"/>
      <c r="J17" s="985"/>
      <c r="K17" s="543"/>
      <c r="L17" s="644"/>
      <c r="M17" s="633"/>
      <c r="N17" s="942"/>
      <c r="O17" s="706" t="s">
        <v>216</v>
      </c>
      <c r="P17" s="174" t="s">
        <v>182</v>
      </c>
      <c r="Q17" s="636"/>
      <c r="R17" s="1002"/>
      <c r="S17" s="555"/>
      <c r="T17" s="482"/>
      <c r="U17" s="638"/>
    </row>
    <row r="18" spans="1:21" s="10" customFormat="1" ht="18.75" customHeight="1">
      <c r="A18" s="987"/>
      <c r="B18" s="988"/>
      <c r="C18" s="528"/>
      <c r="D18" s="802"/>
      <c r="E18" s="488"/>
      <c r="F18" s="985"/>
      <c r="G18" s="528"/>
      <c r="H18" s="552"/>
      <c r="I18" s="633"/>
      <c r="J18" s="985"/>
      <c r="K18" s="321"/>
      <c r="L18" s="645"/>
      <c r="M18" s="633"/>
      <c r="N18" s="942"/>
      <c r="O18" s="528"/>
      <c r="P18" s="552"/>
      <c r="Q18" s="636"/>
      <c r="R18" s="1003"/>
      <c r="S18" s="528"/>
      <c r="T18" s="486"/>
      <c r="U18" s="638"/>
    </row>
    <row r="19" spans="1:21" s="10" customFormat="1" ht="18.75" customHeight="1">
      <c r="A19" s="986" t="s">
        <v>35</v>
      </c>
      <c r="B19" s="1000" t="str">
        <f>月菜單!F13</f>
        <v>時令蔬菜</v>
      </c>
      <c r="C19" s="646" t="s">
        <v>163</v>
      </c>
      <c r="D19" s="324">
        <v>75</v>
      </c>
      <c r="E19" s="633">
        <f>D19*C2/1000</f>
        <v>190.5</v>
      </c>
      <c r="F19" s="985" t="str">
        <f>月菜單!F14</f>
        <v>時令蔬菜</v>
      </c>
      <c r="G19" s="646" t="s">
        <v>163</v>
      </c>
      <c r="H19" s="324">
        <v>75</v>
      </c>
      <c r="I19" s="633">
        <f>(H19*C2)/1000</f>
        <v>190.5</v>
      </c>
      <c r="J19" s="985">
        <f>月菜單!F15</f>
        <v>0</v>
      </c>
      <c r="K19" s="862"/>
      <c r="L19" s="173"/>
      <c r="M19" s="633"/>
      <c r="N19" s="985" t="str">
        <f>月菜單!F16</f>
        <v>有機蔬菜</v>
      </c>
      <c r="O19" s="543" t="s">
        <v>163</v>
      </c>
      <c r="P19" s="553" t="s">
        <v>178</v>
      </c>
      <c r="Q19" s="633">
        <f>(P19*C2)/1000</f>
        <v>190.5</v>
      </c>
      <c r="R19" s="1001" t="str">
        <f>月菜單!F17</f>
        <v>時令蔬菜</v>
      </c>
      <c r="S19" s="543" t="s">
        <v>163</v>
      </c>
      <c r="T19" s="173">
        <v>75</v>
      </c>
      <c r="U19" s="638">
        <f>(T19*C2)/1000</f>
        <v>190.5</v>
      </c>
    </row>
    <row r="20" spans="1:21" s="10" customFormat="1" ht="18.75" customHeight="1">
      <c r="A20" s="987"/>
      <c r="B20" s="1000"/>
      <c r="C20" s="527"/>
      <c r="D20" s="552"/>
      <c r="E20" s="633"/>
      <c r="F20" s="985"/>
      <c r="G20" s="823"/>
      <c r="H20" s="828"/>
      <c r="I20" s="633"/>
      <c r="J20" s="985"/>
      <c r="K20" s="854"/>
      <c r="L20" s="853"/>
      <c r="M20" s="633"/>
      <c r="N20" s="985"/>
      <c r="O20" s="766"/>
      <c r="P20" s="506"/>
      <c r="Q20" s="633"/>
      <c r="R20" s="1002"/>
      <c r="S20" s="484"/>
      <c r="T20" s="486"/>
      <c r="U20" s="638"/>
    </row>
    <row r="21" spans="1:21" s="10" customFormat="1" ht="18.75" customHeight="1">
      <c r="A21" s="987"/>
      <c r="B21" s="1000"/>
      <c r="C21" s="528"/>
      <c r="D21" s="552"/>
      <c r="E21" s="633"/>
      <c r="F21" s="985"/>
      <c r="G21" s="827"/>
      <c r="H21" s="186"/>
      <c r="I21" s="633"/>
      <c r="J21" s="985"/>
      <c r="K21" s="854"/>
      <c r="L21" s="850"/>
      <c r="M21" s="633"/>
      <c r="N21" s="985"/>
      <c r="O21" s="428"/>
      <c r="P21" s="506"/>
      <c r="Q21" s="633"/>
      <c r="R21" s="1002"/>
      <c r="S21" s="480"/>
      <c r="T21" s="486"/>
      <c r="U21" s="638"/>
    </row>
    <row r="22" spans="1:21" s="10" customFormat="1" ht="18.75" customHeight="1">
      <c r="A22" s="987"/>
      <c r="B22" s="1000"/>
      <c r="C22" s="528"/>
      <c r="D22" s="302"/>
      <c r="E22" s="633"/>
      <c r="F22" s="985"/>
      <c r="G22" s="827"/>
      <c r="H22" s="186"/>
      <c r="I22" s="633"/>
      <c r="J22" s="985"/>
      <c r="K22" s="715"/>
      <c r="L22" s="852"/>
      <c r="M22" s="633"/>
      <c r="N22" s="985"/>
      <c r="O22" s="483"/>
      <c r="P22" s="506"/>
      <c r="Q22" s="633"/>
      <c r="R22" s="1002"/>
      <c r="S22" s="480"/>
      <c r="T22" s="492"/>
      <c r="U22" s="638"/>
    </row>
    <row r="23" spans="1:21" s="10" customFormat="1" ht="18.75" customHeight="1">
      <c r="A23" s="987"/>
      <c r="B23" s="1000"/>
      <c r="C23" s="528"/>
      <c r="D23" s="302"/>
      <c r="E23" s="633"/>
      <c r="F23" s="985"/>
      <c r="G23" s="827"/>
      <c r="H23" s="186"/>
      <c r="I23" s="633"/>
      <c r="J23" s="985"/>
      <c r="K23" s="715"/>
      <c r="L23" s="852"/>
      <c r="M23" s="633"/>
      <c r="N23" s="985"/>
      <c r="O23" s="685"/>
      <c r="P23" s="486"/>
      <c r="Q23" s="633"/>
      <c r="R23" s="1002"/>
      <c r="S23" s="316"/>
      <c r="T23" s="317"/>
      <c r="U23" s="638"/>
    </row>
    <row r="24" spans="1:21" s="10" customFormat="1" ht="18.75" customHeight="1">
      <c r="A24" s="987"/>
      <c r="B24" s="1000"/>
      <c r="C24" s="647"/>
      <c r="D24" s="648"/>
      <c r="E24" s="633"/>
      <c r="F24" s="985"/>
      <c r="G24" s="189"/>
      <c r="H24" s="553"/>
      <c r="I24" s="633"/>
      <c r="J24" s="985"/>
      <c r="K24" s="528"/>
      <c r="L24" s="649"/>
      <c r="M24" s="633"/>
      <c r="N24" s="985"/>
      <c r="O24" s="483"/>
      <c r="P24" s="482"/>
      <c r="Q24" s="633"/>
      <c r="R24" s="1003"/>
      <c r="S24" s="543"/>
      <c r="T24" s="485"/>
      <c r="U24" s="638"/>
    </row>
    <row r="25" spans="1:21" s="10" customFormat="1" ht="18.75" customHeight="1">
      <c r="A25" s="1009" t="s">
        <v>9</v>
      </c>
      <c r="B25" s="1010" t="str">
        <f>月菜單!G13</f>
        <v>蘿蔔排骨湯</v>
      </c>
      <c r="C25" s="851" t="s">
        <v>176</v>
      </c>
      <c r="D25" s="869" t="s">
        <v>184</v>
      </c>
      <c r="E25" s="633">
        <f>D25*C2/1000</f>
        <v>63.5</v>
      </c>
      <c r="F25" s="942" t="str">
        <f>月菜單!G14</f>
        <v>香菇燉雞湯</v>
      </c>
      <c r="G25" s="862" t="s">
        <v>325</v>
      </c>
      <c r="H25" s="863" t="s">
        <v>316</v>
      </c>
      <c r="I25" s="633">
        <f>H25*C2/1000</f>
        <v>7.62</v>
      </c>
      <c r="J25" s="1008" t="str">
        <f>月菜單!G15</f>
        <v>酸辣清湯</v>
      </c>
      <c r="K25" s="847" t="s">
        <v>268</v>
      </c>
      <c r="L25" s="858" t="s">
        <v>184</v>
      </c>
      <c r="M25" s="650">
        <f>L25*C2/1000</f>
        <v>63.5</v>
      </c>
      <c r="N25" s="942" t="str">
        <f>月菜單!G16</f>
        <v>玉米濃湯</v>
      </c>
      <c r="O25" s="766" t="s">
        <v>274</v>
      </c>
      <c r="P25" s="506" t="s">
        <v>345</v>
      </c>
      <c r="Q25" s="441">
        <f>P25*C2/1000</f>
        <v>30.48</v>
      </c>
      <c r="R25" s="904" t="str">
        <f>月菜單!G17</f>
        <v>紅豆湯圓</v>
      </c>
      <c r="S25" s="851" t="s">
        <v>343</v>
      </c>
      <c r="T25" s="853" t="s">
        <v>121</v>
      </c>
      <c r="U25" s="638">
        <f>T25*C2/1000</f>
        <v>25.4</v>
      </c>
    </row>
    <row r="26" spans="1:21" s="10" customFormat="1" ht="15.95" customHeight="1">
      <c r="A26" s="1009"/>
      <c r="B26" s="1011"/>
      <c r="C26" s="851" t="s">
        <v>272</v>
      </c>
      <c r="D26" s="870" t="s">
        <v>197</v>
      </c>
      <c r="E26" s="633">
        <f>D26*C2/1000</f>
        <v>20.32</v>
      </c>
      <c r="F26" s="942"/>
      <c r="G26" s="428" t="s">
        <v>326</v>
      </c>
      <c r="H26" s="203" t="s">
        <v>327</v>
      </c>
      <c r="I26" s="633">
        <f>H26*C2/1000</f>
        <v>20.32</v>
      </c>
      <c r="J26" s="1008"/>
      <c r="K26" s="847" t="s">
        <v>192</v>
      </c>
      <c r="L26" s="858" t="s">
        <v>299</v>
      </c>
      <c r="M26" s="650">
        <f>L26*C2/1000</f>
        <v>10.16</v>
      </c>
      <c r="N26" s="942"/>
      <c r="O26" s="428" t="s">
        <v>214</v>
      </c>
      <c r="P26" s="506" t="s">
        <v>198</v>
      </c>
      <c r="Q26" s="441">
        <f>P26*C2/1000</f>
        <v>50.8</v>
      </c>
      <c r="R26" s="905"/>
      <c r="S26" s="851" t="s">
        <v>344</v>
      </c>
      <c r="T26" s="866" t="s">
        <v>345</v>
      </c>
      <c r="U26" s="638">
        <f>T26*C2/1000</f>
        <v>30.48</v>
      </c>
    </row>
    <row r="27" spans="1:21" s="10" customFormat="1" ht="18.75" customHeight="1">
      <c r="A27" s="1009"/>
      <c r="B27" s="1011"/>
      <c r="C27" s="483"/>
      <c r="D27" s="506"/>
      <c r="E27" s="633"/>
      <c r="F27" s="942"/>
      <c r="G27" s="428" t="s">
        <v>211</v>
      </c>
      <c r="H27" s="203" t="s">
        <v>198</v>
      </c>
      <c r="I27" s="633">
        <f>H27*C2/1000</f>
        <v>50.8</v>
      </c>
      <c r="J27" s="1008"/>
      <c r="K27" s="854" t="s">
        <v>171</v>
      </c>
      <c r="L27" s="858" t="s">
        <v>299</v>
      </c>
      <c r="M27" s="650">
        <f>L27*C2/1000</f>
        <v>10.16</v>
      </c>
      <c r="N27" s="942"/>
      <c r="O27" s="483" t="s">
        <v>174</v>
      </c>
      <c r="P27" s="506" t="s">
        <v>210</v>
      </c>
      <c r="Q27" s="441">
        <f>P27*C2/1000</f>
        <v>15.24</v>
      </c>
      <c r="R27" s="905"/>
      <c r="S27" s="867" t="s">
        <v>323</v>
      </c>
      <c r="T27" s="853" t="s">
        <v>182</v>
      </c>
      <c r="U27" s="638"/>
    </row>
    <row r="28" spans="1:21" s="10" customFormat="1" ht="18.75" customHeight="1">
      <c r="A28" s="1009"/>
      <c r="B28" s="1011"/>
      <c r="C28" s="685"/>
      <c r="D28" s="486"/>
      <c r="E28" s="633"/>
      <c r="F28" s="942"/>
      <c r="G28" s="428" t="s">
        <v>328</v>
      </c>
      <c r="H28" s="770" t="s">
        <v>329</v>
      </c>
      <c r="I28" s="633"/>
      <c r="J28" s="1008"/>
      <c r="K28" s="325" t="s">
        <v>189</v>
      </c>
      <c r="L28" s="858" t="s">
        <v>299</v>
      </c>
      <c r="M28" s="650">
        <f>L28*C2/1000</f>
        <v>10.16</v>
      </c>
      <c r="N28" s="942"/>
      <c r="O28" s="851"/>
      <c r="P28" s="853"/>
      <c r="Q28" s="441"/>
      <c r="R28" s="905"/>
      <c r="S28" s="398"/>
      <c r="T28" s="397"/>
      <c r="U28" s="651"/>
    </row>
    <row r="29" spans="1:21" s="10" customFormat="1" ht="18.75" customHeight="1">
      <c r="A29" s="1009"/>
      <c r="B29" s="1011"/>
      <c r="C29" s="527"/>
      <c r="D29" s="552"/>
      <c r="E29" s="559"/>
      <c r="F29" s="942"/>
      <c r="G29" s="527"/>
      <c r="H29" s="649"/>
      <c r="I29" s="633"/>
      <c r="J29" s="1008"/>
      <c r="K29" s="428"/>
      <c r="L29" s="790"/>
      <c r="M29" s="650"/>
      <c r="N29" s="942"/>
      <c r="O29" s="652"/>
      <c r="P29" s="486"/>
      <c r="Q29" s="441"/>
      <c r="R29" s="905"/>
      <c r="S29" s="558"/>
      <c r="T29" s="210"/>
      <c r="U29" s="638"/>
    </row>
    <row r="30" spans="1:21" s="10" customFormat="1" ht="18.75" customHeight="1">
      <c r="A30" s="1009"/>
      <c r="B30" s="1012"/>
      <c r="C30" s="527"/>
      <c r="D30" s="560"/>
      <c r="E30" s="633"/>
      <c r="F30" s="942"/>
      <c r="G30" s="527"/>
      <c r="H30" s="553"/>
      <c r="I30" s="633"/>
      <c r="J30" s="1008"/>
      <c r="K30" s="528"/>
      <c r="L30" s="649"/>
      <c r="M30" s="633"/>
      <c r="N30" s="942"/>
      <c r="O30" s="652"/>
      <c r="P30" s="486"/>
      <c r="Q30" s="441"/>
      <c r="R30" s="906"/>
      <c r="S30" s="480"/>
      <c r="T30" s="507"/>
      <c r="U30" s="638"/>
    </row>
    <row r="31" spans="1:21" s="10" customFormat="1" ht="21.75" customHeight="1">
      <c r="A31" s="1004"/>
      <c r="B31" s="1005"/>
      <c r="C31" s="653">
        <f>月菜單!H13</f>
        <v>0</v>
      </c>
      <c r="D31" s="654"/>
      <c r="E31" s="655">
        <f>G2</f>
        <v>2360</v>
      </c>
      <c r="F31" s="656" t="s">
        <v>16</v>
      </c>
      <c r="G31" s="653" t="str">
        <f>月菜單!H14</f>
        <v>時令水果</v>
      </c>
      <c r="H31" s="654"/>
      <c r="I31" s="655">
        <f>C2</f>
        <v>2540</v>
      </c>
      <c r="J31" s="657"/>
      <c r="K31" s="658">
        <f>月菜單!H15</f>
        <v>0</v>
      </c>
      <c r="L31" s="659"/>
      <c r="M31" s="660">
        <f>G2</f>
        <v>2360</v>
      </c>
      <c r="N31" s="657"/>
      <c r="O31" s="659" t="str">
        <f>月菜單!H16</f>
        <v>時令水果</v>
      </c>
      <c r="P31" s="661"/>
      <c r="Q31" s="662">
        <f>C2</f>
        <v>2540</v>
      </c>
      <c r="R31" s="663"/>
      <c r="S31" s="664">
        <f>月菜單!H17</f>
        <v>0</v>
      </c>
      <c r="T31" s="661"/>
      <c r="U31" s="665">
        <f>G2</f>
        <v>2360</v>
      </c>
    </row>
    <row r="32" spans="1:21" s="10" customFormat="1" ht="18.75" customHeight="1" thickBot="1">
      <c r="A32" s="1006" t="s">
        <v>24</v>
      </c>
      <c r="B32" s="1007"/>
      <c r="C32" s="666"/>
      <c r="D32" s="667"/>
      <c r="E32" s="668"/>
      <c r="F32" s="669" t="s">
        <v>24</v>
      </c>
      <c r="G32" s="670"/>
      <c r="H32" s="670"/>
      <c r="I32" s="671"/>
      <c r="J32" s="669" t="s">
        <v>25</v>
      </c>
      <c r="K32" s="666"/>
      <c r="L32" s="667"/>
      <c r="M32" s="668"/>
      <c r="N32" s="669" t="s">
        <v>25</v>
      </c>
      <c r="O32" s="667"/>
      <c r="P32" s="672"/>
      <c r="Q32" s="673"/>
      <c r="R32" s="674" t="s">
        <v>25</v>
      </c>
      <c r="S32" s="675"/>
      <c r="T32" s="672"/>
      <c r="U32" s="676"/>
    </row>
    <row r="33" spans="1:21" s="10" customFormat="1" ht="18.75" customHeight="1">
      <c r="A33" s="933" t="s">
        <v>26</v>
      </c>
      <c r="B33" s="974" t="s">
        <v>27</v>
      </c>
      <c r="C33" s="975"/>
      <c r="D33" s="677"/>
      <c r="E33" s="677"/>
      <c r="F33" s="974" t="s">
        <v>27</v>
      </c>
      <c r="G33" s="975"/>
      <c r="H33" s="677"/>
      <c r="I33" s="677"/>
      <c r="J33" s="974" t="s">
        <v>27</v>
      </c>
      <c r="K33" s="975"/>
      <c r="L33" s="677"/>
      <c r="M33" s="677"/>
      <c r="N33" s="974" t="s">
        <v>27</v>
      </c>
      <c r="O33" s="975"/>
      <c r="P33" s="677"/>
      <c r="Q33" s="677"/>
      <c r="R33" s="970" t="s">
        <v>27</v>
      </c>
      <c r="S33" s="971"/>
      <c r="T33" s="677"/>
      <c r="U33" s="678"/>
    </row>
    <row r="34" spans="1:21" s="10" customFormat="1" ht="18.75" customHeight="1">
      <c r="A34" s="933"/>
      <c r="B34" s="891" t="s">
        <v>161</v>
      </c>
      <c r="C34" s="891"/>
      <c r="D34" s="568">
        <v>5.8</v>
      </c>
      <c r="E34" s="569"/>
      <c r="F34" s="976" t="s">
        <v>161</v>
      </c>
      <c r="G34" s="976"/>
      <c r="H34" s="568">
        <v>5.7</v>
      </c>
      <c r="I34" s="569"/>
      <c r="J34" s="976" t="s">
        <v>161</v>
      </c>
      <c r="K34" s="976"/>
      <c r="L34" s="570">
        <v>5.5</v>
      </c>
      <c r="M34" s="569"/>
      <c r="N34" s="976" t="s">
        <v>161</v>
      </c>
      <c r="O34" s="976"/>
      <c r="P34" s="149">
        <v>5.8</v>
      </c>
      <c r="Q34" s="54"/>
      <c r="R34" s="891" t="s">
        <v>161</v>
      </c>
      <c r="S34" s="891"/>
      <c r="T34" s="149">
        <v>6.7</v>
      </c>
      <c r="U34" s="55"/>
    </row>
    <row r="35" spans="1:21" s="10" customFormat="1" ht="18.75" customHeight="1">
      <c r="A35" s="933"/>
      <c r="B35" s="891" t="s">
        <v>158</v>
      </c>
      <c r="C35" s="891"/>
      <c r="D35" s="571">
        <v>2.1800000000000002</v>
      </c>
      <c r="E35" s="569"/>
      <c r="F35" s="976" t="s">
        <v>158</v>
      </c>
      <c r="G35" s="976"/>
      <c r="H35" s="572">
        <v>3.1</v>
      </c>
      <c r="I35" s="569"/>
      <c r="J35" s="976" t="s">
        <v>158</v>
      </c>
      <c r="K35" s="976"/>
      <c r="L35" s="573">
        <v>3.6</v>
      </c>
      <c r="M35" s="569"/>
      <c r="N35" s="976" t="s">
        <v>158</v>
      </c>
      <c r="O35" s="976"/>
      <c r="P35" s="150">
        <v>2.29</v>
      </c>
      <c r="Q35" s="54"/>
      <c r="R35" s="891" t="s">
        <v>158</v>
      </c>
      <c r="S35" s="891"/>
      <c r="T35" s="150">
        <v>2.8</v>
      </c>
      <c r="U35" s="55"/>
    </row>
    <row r="36" spans="1:21" s="10" customFormat="1" ht="18.75" customHeight="1">
      <c r="A36" s="933"/>
      <c r="B36" s="891" t="s">
        <v>6</v>
      </c>
      <c r="C36" s="891"/>
      <c r="D36" s="572">
        <v>1.29</v>
      </c>
      <c r="E36" s="569"/>
      <c r="F36" s="976" t="s">
        <v>6</v>
      </c>
      <c r="G36" s="976"/>
      <c r="H36" s="572">
        <v>1.53</v>
      </c>
      <c r="I36" s="569"/>
      <c r="J36" s="976" t="s">
        <v>6</v>
      </c>
      <c r="K36" s="976"/>
      <c r="L36" s="573">
        <v>0.95</v>
      </c>
      <c r="M36" s="569"/>
      <c r="N36" s="976" t="s">
        <v>6</v>
      </c>
      <c r="O36" s="976"/>
      <c r="P36" s="154">
        <v>2.13</v>
      </c>
      <c r="Q36" s="54"/>
      <c r="R36" s="891" t="s">
        <v>6</v>
      </c>
      <c r="S36" s="891"/>
      <c r="T36" s="150">
        <v>1.47</v>
      </c>
      <c r="U36" s="55"/>
    </row>
    <row r="37" spans="1:21" s="10" customFormat="1" ht="18.75" customHeight="1">
      <c r="A37" s="933"/>
      <c r="B37" s="891" t="s">
        <v>159</v>
      </c>
      <c r="C37" s="891"/>
      <c r="D37" s="572">
        <v>2.5</v>
      </c>
      <c r="E37" s="569"/>
      <c r="F37" s="976" t="s">
        <v>159</v>
      </c>
      <c r="G37" s="976"/>
      <c r="H37" s="572">
        <v>2.5</v>
      </c>
      <c r="I37" s="569"/>
      <c r="J37" s="976" t="s">
        <v>159</v>
      </c>
      <c r="K37" s="976"/>
      <c r="L37" s="572">
        <v>2.5</v>
      </c>
      <c r="M37" s="569"/>
      <c r="N37" s="976" t="s">
        <v>159</v>
      </c>
      <c r="O37" s="976"/>
      <c r="P37" s="150">
        <v>2.5</v>
      </c>
      <c r="Q37" s="54"/>
      <c r="R37" s="891" t="s">
        <v>159</v>
      </c>
      <c r="S37" s="891"/>
      <c r="T37" s="150">
        <v>2.5</v>
      </c>
      <c r="U37" s="55"/>
    </row>
    <row r="38" spans="1:21" s="10" customFormat="1" ht="18.75" customHeight="1">
      <c r="A38" s="933"/>
      <c r="B38" s="891" t="s">
        <v>7</v>
      </c>
      <c r="C38" s="891"/>
      <c r="D38" s="574">
        <v>1</v>
      </c>
      <c r="E38" s="569"/>
      <c r="F38" s="976" t="s">
        <v>7</v>
      </c>
      <c r="G38" s="976"/>
      <c r="H38" s="575">
        <v>1</v>
      </c>
      <c r="I38" s="569"/>
      <c r="J38" s="976" t="s">
        <v>7</v>
      </c>
      <c r="K38" s="976"/>
      <c r="L38" s="576">
        <v>0</v>
      </c>
      <c r="M38" s="569"/>
      <c r="N38" s="976" t="s">
        <v>7</v>
      </c>
      <c r="O38" s="976"/>
      <c r="P38" s="117">
        <v>1</v>
      </c>
      <c r="Q38" s="54"/>
      <c r="R38" s="891" t="s">
        <v>7</v>
      </c>
      <c r="S38" s="891"/>
      <c r="T38" s="76">
        <v>0</v>
      </c>
      <c r="U38" s="55"/>
    </row>
    <row r="39" spans="1:21" s="10" customFormat="1" ht="18.75" customHeight="1" thickBot="1">
      <c r="A39" s="933"/>
      <c r="B39" s="895" t="s">
        <v>160</v>
      </c>
      <c r="C39" s="895"/>
      <c r="D39" s="577">
        <v>0</v>
      </c>
      <c r="E39" s="578"/>
      <c r="F39" s="1014" t="s">
        <v>160</v>
      </c>
      <c r="G39" s="1014"/>
      <c r="H39" s="577">
        <v>0</v>
      </c>
      <c r="I39" s="578"/>
      <c r="J39" s="1014" t="s">
        <v>160</v>
      </c>
      <c r="K39" s="1014"/>
      <c r="L39" s="577">
        <v>0</v>
      </c>
      <c r="M39" s="578"/>
      <c r="N39" s="1014" t="s">
        <v>160</v>
      </c>
      <c r="O39" s="1014"/>
      <c r="P39" s="77">
        <v>0</v>
      </c>
      <c r="Q39" s="74"/>
      <c r="R39" s="895" t="s">
        <v>160</v>
      </c>
      <c r="S39" s="895"/>
      <c r="T39" s="77">
        <v>0.6</v>
      </c>
      <c r="U39" s="75"/>
    </row>
    <row r="40" spans="1:21" s="10" customFormat="1" ht="18.75" customHeight="1" thickBot="1">
      <c r="A40" s="934"/>
      <c r="B40" s="921" t="s">
        <v>76</v>
      </c>
      <c r="C40" s="890"/>
      <c r="D40" s="579">
        <f>D34*70+D35*75+D36*25+D37*45+D38*60+D39*120</f>
        <v>774.25</v>
      </c>
      <c r="E40" s="580"/>
      <c r="F40" s="1013" t="s">
        <v>76</v>
      </c>
      <c r="G40" s="1013"/>
      <c r="H40" s="579">
        <f>H34*70+H35*75+H36*25+H37*45+H38*60+H39*120</f>
        <v>842.25</v>
      </c>
      <c r="I40" s="581"/>
      <c r="J40" s="1013" t="s">
        <v>76</v>
      </c>
      <c r="K40" s="1013"/>
      <c r="L40" s="579">
        <f>L34*70+L35*75+L36*25+L37*45+L38*60+L39*120</f>
        <v>791.25</v>
      </c>
      <c r="M40" s="581"/>
      <c r="N40" s="1013" t="s">
        <v>76</v>
      </c>
      <c r="O40" s="1013"/>
      <c r="P40" s="78">
        <f>P34*70+P35*75+P36*25+P37*45+P38*60+P39*120</f>
        <v>803.5</v>
      </c>
      <c r="Q40" s="80"/>
      <c r="R40" s="968" t="s">
        <v>76</v>
      </c>
      <c r="S40" s="969"/>
      <c r="T40" s="78">
        <f>T34*70+T35*75+T36*25+T37*45+T38*60+T39*120</f>
        <v>900.25</v>
      </c>
      <c r="U40" s="81"/>
    </row>
    <row r="41" spans="1:21" s="11" customFormat="1" ht="25.5" customHeight="1">
      <c r="A41" s="57"/>
      <c r="B41" s="58" t="s">
        <v>28</v>
      </c>
      <c r="C41" s="537"/>
      <c r="D41" s="537"/>
      <c r="E41" s="537"/>
      <c r="F41" s="537"/>
      <c r="G41" s="537"/>
      <c r="H41" s="537" t="s">
        <v>29</v>
      </c>
      <c r="I41" s="537"/>
      <c r="J41" s="537"/>
      <c r="K41" s="537"/>
      <c r="L41" s="537"/>
      <c r="M41" s="537"/>
      <c r="N41" s="537"/>
      <c r="O41" s="537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32" t="s">
        <v>94</v>
      </c>
      <c r="B42" s="932"/>
      <c r="C42" s="932"/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582"/>
      <c r="O42" s="582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60"/>
      <c r="Q43" s="60"/>
      <c r="R43" s="60"/>
      <c r="S43" s="60"/>
      <c r="T43" s="60"/>
      <c r="U43" s="60"/>
    </row>
    <row r="44" spans="1:21" s="10" customFormat="1" ht="11.25" customHeight="1">
      <c r="A44" s="932" t="s">
        <v>32</v>
      </c>
      <c r="B44" s="932"/>
      <c r="C44" s="932"/>
      <c r="D44" s="932"/>
      <c r="E44" s="932"/>
      <c r="F44" s="932"/>
      <c r="G44" s="932"/>
      <c r="H44" s="932"/>
      <c r="I44" s="932"/>
      <c r="J44" s="932"/>
      <c r="K44" s="932"/>
      <c r="L44" s="932"/>
      <c r="M44" s="932"/>
      <c r="N44" s="582"/>
      <c r="O44" s="582"/>
      <c r="P44" s="59"/>
      <c r="Q44" s="59"/>
      <c r="R44" s="59"/>
      <c r="S44" s="59"/>
      <c r="T44" s="59"/>
      <c r="U44" s="59"/>
    </row>
    <row r="47" spans="1:21">
      <c r="N47" s="584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 verticalCentered="1"/>
  <pageMargins left="0" right="0" top="0" bottom="0" header="0.23622047244094499" footer="0.196850393700787"/>
  <pageSetup paperSize="9" scale="69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="118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7" sqref="S7:T11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5" style="583" customWidth="1"/>
    <col min="4" max="4" width="5.625" style="583" customWidth="1"/>
    <col min="5" max="5" width="7.125" style="583" customWidth="1"/>
    <col min="6" max="6" width="7.625" style="583" customWidth="1"/>
    <col min="7" max="7" width="17.125" style="583" customWidth="1"/>
    <col min="8" max="8" width="5.5" style="583" customWidth="1"/>
    <col min="9" max="9" width="6.625" style="539" customWidth="1"/>
    <col min="10" max="10" width="7.375" style="539" customWidth="1"/>
    <col min="11" max="11" width="18.625" style="539" customWidth="1"/>
    <col min="12" max="12" width="5.5" style="539" customWidth="1"/>
    <col min="13" max="13" width="6.625" style="539" customWidth="1"/>
    <col min="14" max="14" width="7.375" style="539" customWidth="1"/>
    <col min="15" max="15" width="17" style="539" customWidth="1"/>
    <col min="16" max="16" width="5.375" style="539" customWidth="1"/>
    <col min="17" max="17" width="6.375" style="539" customWidth="1"/>
    <col min="18" max="18" width="7.875" style="7" customWidth="1"/>
    <col min="19" max="19" width="15.375" style="7" customWidth="1"/>
    <col min="20" max="20" width="6.125" style="7" customWidth="1"/>
    <col min="21" max="21" width="6.625" style="7" customWidth="1"/>
    <col min="22" max="16384" width="11" style="7"/>
  </cols>
  <sheetData>
    <row r="1" spans="1:25" ht="28.5" customHeight="1">
      <c r="A1" s="1031" t="str">
        <f>月菜單!A1</f>
        <v>屏東縣滿州國小113年12月</v>
      </c>
      <c r="B1" s="1031"/>
      <c r="C1" s="1031"/>
      <c r="D1" s="1031"/>
      <c r="E1" s="1031"/>
      <c r="F1" s="1031"/>
      <c r="G1" s="1031"/>
      <c r="H1" s="958" t="s">
        <v>71</v>
      </c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</row>
    <row r="2" spans="1:25" s="8" customFormat="1" ht="21" customHeight="1" thickBot="1">
      <c r="A2" s="231" t="s">
        <v>95</v>
      </c>
      <c r="B2" s="230"/>
      <c r="C2" s="540">
        <f>月菜單!R1</f>
        <v>2540</v>
      </c>
      <c r="D2" s="540" t="s">
        <v>51</v>
      </c>
      <c r="E2" s="540"/>
      <c r="F2" s="547" t="s">
        <v>164</v>
      </c>
      <c r="G2" s="548">
        <f>月菜單!R28</f>
        <v>2360</v>
      </c>
      <c r="H2" s="548" t="s">
        <v>51</v>
      </c>
      <c r="I2" s="585"/>
      <c r="J2" s="540"/>
      <c r="K2" s="540"/>
      <c r="L2" s="540"/>
      <c r="M2" s="540"/>
      <c r="N2" s="540"/>
      <c r="O2" s="540"/>
      <c r="P2" s="540"/>
      <c r="Q2" s="540"/>
      <c r="R2" s="233"/>
      <c r="S2" s="230"/>
      <c r="T2" s="230"/>
      <c r="U2" s="312"/>
    </row>
    <row r="3" spans="1:25" s="9" customFormat="1" ht="18.75" customHeight="1">
      <c r="A3" s="193" t="s">
        <v>21</v>
      </c>
      <c r="B3" s="1045">
        <f>月菜單!A18</f>
        <v>45649</v>
      </c>
      <c r="C3" s="1045"/>
      <c r="D3" s="980" t="s">
        <v>77</v>
      </c>
      <c r="E3" s="981"/>
      <c r="F3" s="982">
        <f>月菜單!A19</f>
        <v>45650</v>
      </c>
      <c r="G3" s="983"/>
      <c r="H3" s="980" t="s">
        <v>83</v>
      </c>
      <c r="I3" s="981"/>
      <c r="J3" s="982">
        <f>月菜單!A20</f>
        <v>45651</v>
      </c>
      <c r="K3" s="983"/>
      <c r="L3" s="980" t="s">
        <v>84</v>
      </c>
      <c r="M3" s="981"/>
      <c r="N3" s="1055">
        <f>月菜單!A21</f>
        <v>45652</v>
      </c>
      <c r="O3" s="1056"/>
      <c r="P3" s="1049" t="s">
        <v>80</v>
      </c>
      <c r="Q3" s="1050"/>
      <c r="R3" s="951">
        <f>月菜單!A22</f>
        <v>45653</v>
      </c>
      <c r="S3" s="952"/>
      <c r="T3" s="937" t="s">
        <v>127</v>
      </c>
      <c r="U3" s="938"/>
      <c r="V3" s="1016"/>
      <c r="W3" s="1016"/>
      <c r="X3" s="1017"/>
      <c r="Y3" s="1017"/>
    </row>
    <row r="4" spans="1:25" s="9" customFormat="1" ht="18.75" customHeight="1">
      <c r="A4" s="194" t="s">
        <v>22</v>
      </c>
      <c r="B4" s="195" t="s">
        <v>166</v>
      </c>
      <c r="C4" s="197" t="s">
        <v>23</v>
      </c>
      <c r="D4" s="198" t="s">
        <v>96</v>
      </c>
      <c r="E4" s="199" t="s">
        <v>97</v>
      </c>
      <c r="F4" s="196" t="s">
        <v>166</v>
      </c>
      <c r="G4" s="197" t="s">
        <v>23</v>
      </c>
      <c r="H4" s="198" t="s">
        <v>96</v>
      </c>
      <c r="I4" s="199" t="s">
        <v>97</v>
      </c>
      <c r="J4" s="196" t="s">
        <v>166</v>
      </c>
      <c r="K4" s="197" t="s">
        <v>23</v>
      </c>
      <c r="L4" s="198" t="s">
        <v>96</v>
      </c>
      <c r="M4" s="199" t="s">
        <v>97</v>
      </c>
      <c r="N4" s="196" t="s">
        <v>166</v>
      </c>
      <c r="O4" s="197" t="s">
        <v>23</v>
      </c>
      <c r="P4" s="198" t="s">
        <v>96</v>
      </c>
      <c r="Q4" s="586" t="s">
        <v>97</v>
      </c>
      <c r="R4" s="265" t="s">
        <v>166</v>
      </c>
      <c r="S4" s="266" t="s">
        <v>23</v>
      </c>
      <c r="T4" s="267" t="s">
        <v>96</v>
      </c>
      <c r="U4" s="268" t="s">
        <v>97</v>
      </c>
      <c r="V4" s="248"/>
      <c r="W4" s="249"/>
      <c r="X4" s="250"/>
      <c r="Y4" s="248"/>
    </row>
    <row r="5" spans="1:25" s="9" customFormat="1" ht="18.75" customHeight="1">
      <c r="A5" s="907" t="s">
        <v>33</v>
      </c>
      <c r="B5" s="1052" t="str">
        <f>月菜單!C18</f>
        <v>白米飯</v>
      </c>
      <c r="C5" s="156" t="s">
        <v>20</v>
      </c>
      <c r="D5" s="549">
        <v>110</v>
      </c>
      <c r="E5" s="188">
        <f>(D5*C2)/1000</f>
        <v>279.39999999999998</v>
      </c>
      <c r="F5" s="1053" t="str">
        <f>月菜單!C19</f>
        <v>糙米飯</v>
      </c>
      <c r="G5" s="159" t="s">
        <v>20</v>
      </c>
      <c r="H5" s="550">
        <v>100</v>
      </c>
      <c r="I5" s="188">
        <f>(H5*C2)/1000</f>
        <v>254</v>
      </c>
      <c r="J5" s="1054" t="str">
        <f>月菜單!C20</f>
        <v>麵條</v>
      </c>
      <c r="K5" s="777" t="s">
        <v>279</v>
      </c>
      <c r="L5" s="778">
        <v>147</v>
      </c>
      <c r="M5" s="188">
        <f>(L5*C2)/1000</f>
        <v>373.38</v>
      </c>
      <c r="N5" s="1046" t="str">
        <f>月菜單!C21</f>
        <v>紫米飯</v>
      </c>
      <c r="O5" s="159" t="s">
        <v>20</v>
      </c>
      <c r="P5" s="550">
        <v>100</v>
      </c>
      <c r="Q5" s="587">
        <f>(P5*C2)/1000</f>
        <v>254</v>
      </c>
      <c r="R5" s="1051" t="str">
        <f>月菜單!C22</f>
        <v>白米飯</v>
      </c>
      <c r="S5" s="269" t="s">
        <v>142</v>
      </c>
      <c r="T5" s="208">
        <v>110</v>
      </c>
      <c r="U5" s="270">
        <f>(T5*C2)/1000</f>
        <v>279.39999999999998</v>
      </c>
      <c r="V5" s="1018"/>
      <c r="W5" s="242"/>
      <c r="X5" s="251"/>
      <c r="Y5" s="252"/>
    </row>
    <row r="6" spans="1:25" s="9" customFormat="1" ht="18.75" customHeight="1">
      <c r="A6" s="907"/>
      <c r="B6" s="1052"/>
      <c r="C6" s="319"/>
      <c r="D6" s="192"/>
      <c r="E6" s="188"/>
      <c r="F6" s="1053"/>
      <c r="G6" s="319" t="s">
        <v>123</v>
      </c>
      <c r="H6" s="550" t="s">
        <v>121</v>
      </c>
      <c r="I6" s="188">
        <f>(H6*C2)/1000</f>
        <v>25.4</v>
      </c>
      <c r="J6" s="1054"/>
      <c r="K6" s="779"/>
      <c r="L6" s="772"/>
      <c r="M6" s="188"/>
      <c r="N6" s="1047"/>
      <c r="O6" s="319" t="s">
        <v>139</v>
      </c>
      <c r="P6" s="550" t="s">
        <v>121</v>
      </c>
      <c r="Q6" s="587">
        <f>(P6*C2)/1000</f>
        <v>25.4</v>
      </c>
      <c r="R6" s="1051"/>
      <c r="S6" s="271"/>
      <c r="T6" s="272"/>
      <c r="U6" s="270"/>
      <c r="V6" s="1018"/>
      <c r="W6" s="253"/>
      <c r="X6" s="254"/>
      <c r="Y6" s="252"/>
    </row>
    <row r="7" spans="1:25" s="10" customFormat="1" ht="18.75" customHeight="1">
      <c r="A7" s="922" t="s">
        <v>98</v>
      </c>
      <c r="B7" s="1043" t="str">
        <f>月菜單!D18</f>
        <v>香滷雞腿</v>
      </c>
      <c r="C7" s="797" t="s">
        <v>267</v>
      </c>
      <c r="D7" s="552"/>
      <c r="E7" s="188">
        <f>C2</f>
        <v>2540</v>
      </c>
      <c r="F7" s="1039" t="str">
        <f>月菜單!D19</f>
        <v>沙茶肉片</v>
      </c>
      <c r="G7" s="851" t="s">
        <v>190</v>
      </c>
      <c r="H7" s="861">
        <v>70</v>
      </c>
      <c r="I7" s="188">
        <f>H7*C2/1000</f>
        <v>177.8</v>
      </c>
      <c r="J7" s="1039" t="str">
        <f>月菜單!D20</f>
        <v>紅燒豬肉麵</v>
      </c>
      <c r="K7" s="771" t="s">
        <v>275</v>
      </c>
      <c r="L7" s="775" t="s">
        <v>356</v>
      </c>
      <c r="M7" s="188">
        <f>(L7*C2)/1000</f>
        <v>40.64</v>
      </c>
      <c r="N7" s="1040" t="str">
        <f>月菜單!D21</f>
        <v>麻油雞</v>
      </c>
      <c r="O7" s="838" t="s">
        <v>191</v>
      </c>
      <c r="P7" s="839">
        <v>35</v>
      </c>
      <c r="Q7" s="587">
        <f>P7*C2/1000</f>
        <v>88.9</v>
      </c>
      <c r="R7" s="1034" t="str">
        <f>月菜單!D22</f>
        <v>蘑菇肉絲</v>
      </c>
      <c r="S7" s="862" t="s">
        <v>338</v>
      </c>
      <c r="T7" s="173">
        <v>30</v>
      </c>
      <c r="U7" s="270">
        <f>T7*C2/1000</f>
        <v>76.2</v>
      </c>
      <c r="V7" s="1015"/>
      <c r="W7" s="255"/>
      <c r="X7" s="256"/>
      <c r="Y7" s="252"/>
    </row>
    <row r="8" spans="1:25" s="10" customFormat="1" ht="18.75" customHeight="1">
      <c r="A8" s="923"/>
      <c r="B8" s="1043"/>
      <c r="C8" s="330" t="s">
        <v>172</v>
      </c>
      <c r="D8" s="552"/>
      <c r="E8" s="188"/>
      <c r="F8" s="1039"/>
      <c r="G8" s="847" t="s">
        <v>319</v>
      </c>
      <c r="H8" s="856">
        <v>34</v>
      </c>
      <c r="I8" s="188">
        <f>H8*C2/1000</f>
        <v>86.36</v>
      </c>
      <c r="J8" s="1039"/>
      <c r="K8" s="773" t="s">
        <v>176</v>
      </c>
      <c r="L8" s="775" t="s">
        <v>346</v>
      </c>
      <c r="M8" s="188">
        <f>(L8*C2)/1000</f>
        <v>91.44</v>
      </c>
      <c r="N8" s="1041"/>
      <c r="O8" s="840" t="s">
        <v>194</v>
      </c>
      <c r="P8" s="841">
        <v>110</v>
      </c>
      <c r="Q8" s="587">
        <f>(P8*C2)/1000</f>
        <v>279.39999999999998</v>
      </c>
      <c r="R8" s="1034"/>
      <c r="S8" s="854" t="s">
        <v>171</v>
      </c>
      <c r="T8" s="853" t="s">
        <v>197</v>
      </c>
      <c r="U8" s="270">
        <f>T8*C2/1000</f>
        <v>20.32</v>
      </c>
      <c r="V8" s="1015"/>
      <c r="W8" s="243"/>
      <c r="X8" s="256"/>
      <c r="Y8" s="252"/>
    </row>
    <row r="9" spans="1:25" s="10" customFormat="1" ht="18.75" customHeight="1">
      <c r="A9" s="923"/>
      <c r="B9" s="1043"/>
      <c r="C9" s="355"/>
      <c r="D9" s="304"/>
      <c r="E9" s="188"/>
      <c r="F9" s="1039"/>
      <c r="G9" s="847" t="s">
        <v>193</v>
      </c>
      <c r="H9" s="856">
        <v>6</v>
      </c>
      <c r="I9" s="188">
        <f>H9*C2/1000</f>
        <v>15.24</v>
      </c>
      <c r="J9" s="1039"/>
      <c r="K9" s="776" t="s">
        <v>211</v>
      </c>
      <c r="L9" s="775" t="s">
        <v>220</v>
      </c>
      <c r="M9" s="188">
        <f>(L9*C2)/1000</f>
        <v>101.6</v>
      </c>
      <c r="N9" s="1041"/>
      <c r="O9" s="840" t="s">
        <v>195</v>
      </c>
      <c r="P9" s="841">
        <v>10</v>
      </c>
      <c r="Q9" s="587">
        <f>P9*C2/1000</f>
        <v>25.4</v>
      </c>
      <c r="R9" s="1034"/>
      <c r="S9" s="847" t="s">
        <v>340</v>
      </c>
      <c r="T9" s="864">
        <v>5</v>
      </c>
      <c r="U9" s="270">
        <f>T9*C2/1000</f>
        <v>12.7</v>
      </c>
      <c r="V9" s="1015"/>
      <c r="W9" s="244"/>
      <c r="X9" s="246"/>
      <c r="Y9" s="252"/>
    </row>
    <row r="10" spans="1:25" s="10" customFormat="1" ht="18.75" customHeight="1">
      <c r="A10" s="923"/>
      <c r="B10" s="1043"/>
      <c r="C10" s="355"/>
      <c r="D10" s="304"/>
      <c r="E10" s="188"/>
      <c r="F10" s="1039"/>
      <c r="G10" s="851" t="s">
        <v>177</v>
      </c>
      <c r="H10" s="856" t="s">
        <v>182</v>
      </c>
      <c r="I10" s="188"/>
      <c r="J10" s="1039"/>
      <c r="K10" s="780" t="s">
        <v>193</v>
      </c>
      <c r="L10" s="772" t="s">
        <v>197</v>
      </c>
      <c r="M10" s="188">
        <f>(L10*C2)/1000</f>
        <v>20.32</v>
      </c>
      <c r="N10" s="1041"/>
      <c r="O10" s="842" t="s">
        <v>203</v>
      </c>
      <c r="P10" s="841" t="s">
        <v>182</v>
      </c>
      <c r="Q10" s="587"/>
      <c r="R10" s="1034"/>
      <c r="S10" s="715" t="s">
        <v>175</v>
      </c>
      <c r="T10" s="852">
        <v>70</v>
      </c>
      <c r="U10" s="270">
        <f>T10*C2/1000</f>
        <v>177.8</v>
      </c>
      <c r="V10" s="1015"/>
      <c r="W10" s="244"/>
      <c r="X10" s="246"/>
      <c r="Y10" s="252"/>
    </row>
    <row r="11" spans="1:25" s="10" customFormat="1" ht="18.75" customHeight="1">
      <c r="A11" s="923"/>
      <c r="B11" s="1043"/>
      <c r="C11" s="303"/>
      <c r="D11" s="304"/>
      <c r="E11" s="188"/>
      <c r="F11" s="1039"/>
      <c r="G11" s="851" t="s">
        <v>320</v>
      </c>
      <c r="H11" s="850" t="s">
        <v>182</v>
      </c>
      <c r="I11" s="188"/>
      <c r="J11" s="1039"/>
      <c r="K11" s="781" t="s">
        <v>318</v>
      </c>
      <c r="L11" s="772" t="s">
        <v>357</v>
      </c>
      <c r="M11" s="188">
        <f>(L11*C2)/1000</f>
        <v>147.32</v>
      </c>
      <c r="N11" s="1041"/>
      <c r="O11" s="715" t="s">
        <v>271</v>
      </c>
      <c r="P11" s="843" t="s">
        <v>182</v>
      </c>
      <c r="Q11" s="587"/>
      <c r="R11" s="1034"/>
      <c r="S11" s="715" t="s">
        <v>359</v>
      </c>
      <c r="T11" s="852" t="s">
        <v>182</v>
      </c>
      <c r="U11" s="270"/>
      <c r="V11" s="1015"/>
      <c r="W11" s="244"/>
      <c r="X11" s="246"/>
      <c r="Y11" s="252"/>
    </row>
    <row r="12" spans="1:25" s="10" customFormat="1" ht="18.75" customHeight="1">
      <c r="A12" s="923"/>
      <c r="B12" s="1043"/>
      <c r="C12" s="356"/>
      <c r="D12" s="357"/>
      <c r="E12" s="188"/>
      <c r="F12" s="1039"/>
      <c r="G12" s="201"/>
      <c r="H12" s="202"/>
      <c r="I12" s="188"/>
      <c r="J12" s="1039"/>
      <c r="K12" s="528"/>
      <c r="L12" s="589"/>
      <c r="M12" s="188"/>
      <c r="N12" s="1042"/>
      <c r="O12" s="341"/>
      <c r="P12" s="340"/>
      <c r="Q12" s="587"/>
      <c r="R12" s="1034"/>
      <c r="S12" s="307"/>
      <c r="T12" s="170"/>
      <c r="U12" s="270"/>
      <c r="V12" s="1015"/>
      <c r="W12" s="244"/>
      <c r="X12" s="246"/>
      <c r="Y12" s="252"/>
    </row>
    <row r="13" spans="1:25" s="10" customFormat="1" ht="18.75" customHeight="1">
      <c r="A13" s="922" t="s">
        <v>34</v>
      </c>
      <c r="B13" s="1048" t="str">
        <f>月菜單!E18</f>
        <v>燒南瓜</v>
      </c>
      <c r="C13" s="544" t="s">
        <v>309</v>
      </c>
      <c r="D13" s="304">
        <v>75</v>
      </c>
      <c r="E13" s="188">
        <f>D13*C2/1000</f>
        <v>190.5</v>
      </c>
      <c r="F13" s="1039" t="str">
        <f>月菜單!E19</f>
        <v>麻婆豆腐</v>
      </c>
      <c r="G13" s="871" t="s">
        <v>268</v>
      </c>
      <c r="H13" s="872" t="s">
        <v>292</v>
      </c>
      <c r="I13" s="188">
        <f>H13*C2/1000</f>
        <v>184.15</v>
      </c>
      <c r="J13" s="1039" t="str">
        <f>月菜單!E20</f>
        <v>香雞排</v>
      </c>
      <c r="K13" s="558" t="s">
        <v>208</v>
      </c>
      <c r="L13" s="590"/>
      <c r="M13" s="188">
        <f>C2</f>
        <v>2540</v>
      </c>
      <c r="N13" s="1001" t="str">
        <f>月菜單!E21</f>
        <v>枸杞冬瓜</v>
      </c>
      <c r="O13" s="857" t="s">
        <v>295</v>
      </c>
      <c r="P13" s="318">
        <v>82</v>
      </c>
      <c r="Q13" s="587">
        <f>(P13*C2)/1000</f>
        <v>208.28</v>
      </c>
      <c r="R13" s="1034" t="str">
        <f>月菜單!E22</f>
        <v>番茄炒蛋</v>
      </c>
      <c r="S13" s="780" t="s">
        <v>219</v>
      </c>
      <c r="T13" s="772" t="s">
        <v>220</v>
      </c>
      <c r="U13" s="270">
        <f>T13*C2/1000</f>
        <v>101.6</v>
      </c>
      <c r="V13" s="1015"/>
      <c r="W13" s="257"/>
      <c r="X13" s="258"/>
      <c r="Y13" s="252"/>
    </row>
    <row r="14" spans="1:25" s="10" customFormat="1" ht="18.75" customHeight="1">
      <c r="A14" s="923"/>
      <c r="B14" s="1048"/>
      <c r="C14" s="544" t="s">
        <v>181</v>
      </c>
      <c r="D14" s="501" t="s">
        <v>283</v>
      </c>
      <c r="E14" s="188">
        <f>D14*C2/1000</f>
        <v>22.86</v>
      </c>
      <c r="F14" s="1039"/>
      <c r="G14" s="873" t="s">
        <v>171</v>
      </c>
      <c r="H14" s="186" t="s">
        <v>293</v>
      </c>
      <c r="I14" s="188">
        <f>H14*C2/1000</f>
        <v>38.1</v>
      </c>
      <c r="J14" s="1039"/>
      <c r="K14" s="558"/>
      <c r="L14" s="590"/>
      <c r="M14" s="188"/>
      <c r="N14" s="1002"/>
      <c r="O14" s="847" t="s">
        <v>192</v>
      </c>
      <c r="P14" s="858" t="s">
        <v>215</v>
      </c>
      <c r="Q14" s="587">
        <f>(P14*C2)/1000</f>
        <v>12.7</v>
      </c>
      <c r="R14" s="1034"/>
      <c r="S14" s="781" t="s">
        <v>187</v>
      </c>
      <c r="T14" s="772" t="s">
        <v>293</v>
      </c>
      <c r="U14" s="270">
        <f>T14*C2/1000</f>
        <v>38.1</v>
      </c>
      <c r="V14" s="1015"/>
      <c r="W14" s="244"/>
      <c r="X14" s="258"/>
      <c r="Y14" s="252"/>
    </row>
    <row r="15" spans="1:25" s="10" customFormat="1" ht="18.75" customHeight="1">
      <c r="A15" s="923"/>
      <c r="B15" s="1048"/>
      <c r="C15" s="544" t="s">
        <v>206</v>
      </c>
      <c r="D15" s="501" t="s">
        <v>210</v>
      </c>
      <c r="E15" s="188">
        <f>D15*C2/1000</f>
        <v>15.24</v>
      </c>
      <c r="F15" s="1039"/>
      <c r="G15" s="873" t="s">
        <v>181</v>
      </c>
      <c r="H15" s="186" t="s">
        <v>197</v>
      </c>
      <c r="I15" s="188">
        <f>H15*C2/1000</f>
        <v>20.32</v>
      </c>
      <c r="J15" s="1039"/>
      <c r="K15" s="358"/>
      <c r="L15" s="324"/>
      <c r="M15" s="188"/>
      <c r="N15" s="1002"/>
      <c r="O15" s="847" t="s">
        <v>189</v>
      </c>
      <c r="P15" s="858" t="s">
        <v>215</v>
      </c>
      <c r="Q15" s="587">
        <f>(P15*C2)/1000</f>
        <v>12.7</v>
      </c>
      <c r="R15" s="1034"/>
      <c r="S15" s="781" t="s">
        <v>174</v>
      </c>
      <c r="T15" s="186" t="s">
        <v>294</v>
      </c>
      <c r="U15" s="270">
        <f>T15*C2/1000</f>
        <v>127</v>
      </c>
      <c r="V15" s="1015"/>
      <c r="W15" s="244"/>
      <c r="X15" s="256"/>
      <c r="Y15" s="252"/>
    </row>
    <row r="16" spans="1:25" s="10" customFormat="1" ht="18.75" customHeight="1">
      <c r="A16" s="923"/>
      <c r="B16" s="1048"/>
      <c r="C16" s="528" t="s">
        <v>187</v>
      </c>
      <c r="D16" s="553" t="s">
        <v>348</v>
      </c>
      <c r="E16" s="188">
        <f>D16*C2/1000</f>
        <v>55.88</v>
      </c>
      <c r="F16" s="1039"/>
      <c r="G16" s="873" t="s">
        <v>183</v>
      </c>
      <c r="H16" s="186" t="s">
        <v>182</v>
      </c>
      <c r="I16" s="188"/>
      <c r="J16" s="1039"/>
      <c r="K16" s="352"/>
      <c r="L16" s="359"/>
      <c r="M16" s="188"/>
      <c r="N16" s="1002"/>
      <c r="O16" s="847" t="s">
        <v>175</v>
      </c>
      <c r="P16" s="858" t="s">
        <v>331</v>
      </c>
      <c r="Q16" s="587">
        <f>(P16*C2)/1000</f>
        <v>45.72</v>
      </c>
      <c r="R16" s="1034"/>
      <c r="S16" s="480"/>
      <c r="T16" s="486"/>
      <c r="U16" s="270"/>
      <c r="V16" s="1015"/>
      <c r="W16" s="244"/>
      <c r="X16" s="258"/>
      <c r="Y16" s="252"/>
    </row>
    <row r="17" spans="1:25" s="10" customFormat="1" ht="18.75" customHeight="1">
      <c r="A17" s="923"/>
      <c r="B17" s="1048"/>
      <c r="C17" s="528"/>
      <c r="D17" s="553"/>
      <c r="E17" s="188"/>
      <c r="F17" s="1039"/>
      <c r="G17" s="528"/>
      <c r="H17" s="553"/>
      <c r="I17" s="188"/>
      <c r="J17" s="1039"/>
      <c r="K17" s="352"/>
      <c r="L17" s="360"/>
      <c r="M17" s="188"/>
      <c r="N17" s="1002"/>
      <c r="O17" s="847" t="s">
        <v>271</v>
      </c>
      <c r="P17" s="858" t="s">
        <v>182</v>
      </c>
      <c r="Q17" s="587"/>
      <c r="R17" s="1034"/>
      <c r="S17" s="480"/>
      <c r="T17" s="492"/>
      <c r="U17" s="270"/>
      <c r="V17" s="1015"/>
      <c r="W17" s="244"/>
      <c r="X17" s="246"/>
      <c r="Y17" s="252"/>
    </row>
    <row r="18" spans="1:25" s="10" customFormat="1" ht="18.75" customHeight="1">
      <c r="A18" s="923"/>
      <c r="B18" s="1048"/>
      <c r="C18" s="361"/>
      <c r="D18" s="362"/>
      <c r="E18" s="188"/>
      <c r="F18" s="1039"/>
      <c r="G18" s="342"/>
      <c r="H18" s="363"/>
      <c r="I18" s="188"/>
      <c r="J18" s="1039"/>
      <c r="K18" s="352"/>
      <c r="L18" s="360"/>
      <c r="M18" s="188"/>
      <c r="N18" s="1003"/>
      <c r="O18" s="342"/>
      <c r="P18" s="363"/>
      <c r="Q18" s="587"/>
      <c r="R18" s="1034"/>
      <c r="S18" s="275"/>
      <c r="T18" s="274"/>
      <c r="U18" s="270"/>
      <c r="V18" s="1015"/>
      <c r="W18" s="259"/>
      <c r="X18" s="251"/>
      <c r="Y18" s="252"/>
    </row>
    <row r="19" spans="1:25" s="10" customFormat="1" ht="18.75" customHeight="1">
      <c r="A19" s="922" t="s">
        <v>35</v>
      </c>
      <c r="B19" s="1038" t="str">
        <f>月菜單!F18</f>
        <v>時令蔬菜</v>
      </c>
      <c r="C19" s="323" t="s">
        <v>163</v>
      </c>
      <c r="D19" s="324">
        <v>75</v>
      </c>
      <c r="E19" s="188">
        <f>(D19*C2)/1000</f>
        <v>190.5</v>
      </c>
      <c r="F19" s="1039" t="str">
        <f>月菜單!F19</f>
        <v>時令蔬菜</v>
      </c>
      <c r="G19" s="323" t="s">
        <v>163</v>
      </c>
      <c r="H19" s="324">
        <v>75</v>
      </c>
      <c r="I19" s="188">
        <f>H19*C2/1000</f>
        <v>190.5</v>
      </c>
      <c r="J19" s="1039">
        <f>月菜單!F20</f>
        <v>0</v>
      </c>
      <c r="K19" s="862"/>
      <c r="L19" s="173"/>
      <c r="M19" s="188"/>
      <c r="N19" s="1001" t="str">
        <f>月菜單!F21</f>
        <v>有機蔬菜</v>
      </c>
      <c r="O19" s="323" t="s">
        <v>163</v>
      </c>
      <c r="P19" s="324">
        <v>75</v>
      </c>
      <c r="Q19" s="587">
        <f>(P19*C2)/1000</f>
        <v>190.5</v>
      </c>
      <c r="R19" s="1034" t="str">
        <f>月菜單!F22</f>
        <v>時令蔬菜</v>
      </c>
      <c r="S19" s="323" t="s">
        <v>163</v>
      </c>
      <c r="T19" s="173">
        <v>75</v>
      </c>
      <c r="U19" s="270">
        <f>T19*C2/1000</f>
        <v>190.5</v>
      </c>
      <c r="V19" s="1015"/>
      <c r="W19" s="259"/>
      <c r="X19" s="258"/>
      <c r="Y19" s="252"/>
    </row>
    <row r="20" spans="1:25" s="10" customFormat="1" ht="18.75" customHeight="1">
      <c r="A20" s="923"/>
      <c r="B20" s="1038"/>
      <c r="C20" s="591"/>
      <c r="D20" s="324"/>
      <c r="E20" s="188"/>
      <c r="F20" s="1039"/>
      <c r="G20" s="592"/>
      <c r="H20" s="322"/>
      <c r="I20" s="188"/>
      <c r="J20" s="1039"/>
      <c r="K20" s="854"/>
      <c r="L20" s="853"/>
      <c r="M20" s="188"/>
      <c r="N20" s="1002"/>
      <c r="O20" s="300"/>
      <c r="P20" s="593"/>
      <c r="Q20" s="587"/>
      <c r="R20" s="1034"/>
      <c r="S20" s="780"/>
      <c r="T20" s="772"/>
      <c r="U20" s="270"/>
      <c r="V20" s="1015"/>
      <c r="W20" s="244"/>
      <c r="X20" s="246"/>
      <c r="Y20" s="252"/>
    </row>
    <row r="21" spans="1:25" s="10" customFormat="1" ht="18.75" customHeight="1">
      <c r="A21" s="923"/>
      <c r="B21" s="1038"/>
      <c r="C21" s="594"/>
      <c r="D21" s="556"/>
      <c r="E21" s="188"/>
      <c r="F21" s="1039"/>
      <c r="G21" s="592"/>
      <c r="H21" s="322"/>
      <c r="I21" s="188"/>
      <c r="J21" s="1039"/>
      <c r="K21" s="847"/>
      <c r="L21" s="864"/>
      <c r="M21" s="188"/>
      <c r="N21" s="1002"/>
      <c r="O21" s="331"/>
      <c r="P21" s="593"/>
      <c r="Q21" s="587"/>
      <c r="R21" s="1034"/>
      <c r="S21" s="781"/>
      <c r="T21" s="772"/>
      <c r="U21" s="270"/>
      <c r="V21" s="1015"/>
      <c r="W21" s="259"/>
      <c r="X21" s="258"/>
      <c r="Y21" s="252"/>
    </row>
    <row r="22" spans="1:25" s="10" customFormat="1" ht="18.75" customHeight="1">
      <c r="A22" s="923"/>
      <c r="B22" s="1038"/>
      <c r="C22" s="594"/>
      <c r="D22" s="557"/>
      <c r="E22" s="188"/>
      <c r="F22" s="1039"/>
      <c r="G22" s="595"/>
      <c r="H22" s="596"/>
      <c r="I22" s="188"/>
      <c r="J22" s="1039"/>
      <c r="K22" s="715"/>
      <c r="L22" s="852"/>
      <c r="M22" s="188"/>
      <c r="N22" s="1002"/>
      <c r="O22" s="597"/>
      <c r="P22" s="302"/>
      <c r="Q22" s="587"/>
      <c r="R22" s="1034"/>
      <c r="S22" s="781"/>
      <c r="T22" s="186"/>
      <c r="U22" s="270"/>
      <c r="V22" s="1015"/>
      <c r="W22" s="259"/>
      <c r="X22" s="258"/>
      <c r="Y22" s="252"/>
    </row>
    <row r="23" spans="1:25" s="10" customFormat="1" ht="18.75" customHeight="1">
      <c r="A23" s="923"/>
      <c r="B23" s="1038"/>
      <c r="C23" s="598"/>
      <c r="D23" s="557"/>
      <c r="E23" s="188"/>
      <c r="F23" s="1039"/>
      <c r="G23" s="599"/>
      <c r="H23" s="596"/>
      <c r="I23" s="188"/>
      <c r="J23" s="1039"/>
      <c r="K23" s="715"/>
      <c r="L23" s="852"/>
      <c r="M23" s="188"/>
      <c r="N23" s="1002"/>
      <c r="O23" s="600"/>
      <c r="P23" s="601"/>
      <c r="Q23" s="587"/>
      <c r="R23" s="1034"/>
      <c r="S23" s="474"/>
      <c r="T23" s="170"/>
      <c r="U23" s="270"/>
      <c r="V23" s="1015"/>
      <c r="W23" s="244"/>
      <c r="X23" s="246"/>
      <c r="Y23" s="252"/>
    </row>
    <row r="24" spans="1:25" s="10" customFormat="1" ht="18.75" customHeight="1">
      <c r="A24" s="923"/>
      <c r="B24" s="1038"/>
      <c r="C24" s="361"/>
      <c r="D24" s="210"/>
      <c r="E24" s="188"/>
      <c r="F24" s="1039"/>
      <c r="G24" s="320"/>
      <c r="H24" s="322"/>
      <c r="I24" s="188"/>
      <c r="J24" s="1039"/>
      <c r="K24" s="209"/>
      <c r="L24" s="602"/>
      <c r="M24" s="188"/>
      <c r="N24" s="1003"/>
      <c r="O24" s="320"/>
      <c r="P24" s="322"/>
      <c r="Q24" s="587"/>
      <c r="R24" s="1034"/>
      <c r="S24" s="307"/>
      <c r="T24" s="308"/>
      <c r="U24" s="270"/>
      <c r="V24" s="1015"/>
      <c r="W24" s="259"/>
      <c r="X24" s="258"/>
      <c r="Y24" s="252"/>
    </row>
    <row r="25" spans="1:25" s="10" customFormat="1" ht="18.75" customHeight="1">
      <c r="A25" s="928" t="s">
        <v>9</v>
      </c>
      <c r="B25" s="1038" t="str">
        <f>月菜單!G18</f>
        <v>鮮瓜排骨湯</v>
      </c>
      <c r="C25" s="708" t="s">
        <v>218</v>
      </c>
      <c r="D25" s="712" t="s">
        <v>311</v>
      </c>
      <c r="E25" s="188">
        <f>D25*C2/1000</f>
        <v>71.12</v>
      </c>
      <c r="F25" s="1044" t="str">
        <f>月菜單!G19</f>
        <v>紫菜湯</v>
      </c>
      <c r="G25" s="483" t="s">
        <v>269</v>
      </c>
      <c r="H25" s="506" t="s">
        <v>299</v>
      </c>
      <c r="I25" s="188">
        <f>H25*C2/1000</f>
        <v>10.16</v>
      </c>
      <c r="J25" s="1039">
        <f>月菜單!G20</f>
        <v>0</v>
      </c>
      <c r="K25" s="857"/>
      <c r="L25" s="173"/>
      <c r="M25" s="188">
        <f>L25*C2/1000</f>
        <v>0</v>
      </c>
      <c r="N25" s="1035" t="str">
        <f>月菜單!G21</f>
        <v>玉米清湯</v>
      </c>
      <c r="O25" s="713" t="s">
        <v>274</v>
      </c>
      <c r="P25" s="769" t="s">
        <v>345</v>
      </c>
      <c r="Q25" s="587">
        <f>P25*C2/1000</f>
        <v>30.48</v>
      </c>
      <c r="R25" s="1034" t="str">
        <f>月菜單!G22</f>
        <v>山藥珍菇湯</v>
      </c>
      <c r="S25" s="759" t="s">
        <v>339</v>
      </c>
      <c r="T25" s="763" t="s">
        <v>121</v>
      </c>
      <c r="U25" s="270">
        <f>T25*C2/1000</f>
        <v>25.4</v>
      </c>
      <c r="V25" s="1015"/>
      <c r="W25" s="244"/>
      <c r="X25" s="256"/>
      <c r="Y25" s="252"/>
    </row>
    <row r="26" spans="1:25" s="10" customFormat="1" ht="18.75" customHeight="1">
      <c r="A26" s="928"/>
      <c r="B26" s="1038"/>
      <c r="C26" s="708" t="s">
        <v>193</v>
      </c>
      <c r="D26" s="712" t="s">
        <v>299</v>
      </c>
      <c r="E26" s="188">
        <f>D26*C2/1000</f>
        <v>10.16</v>
      </c>
      <c r="F26" s="1044"/>
      <c r="G26" s="483" t="s">
        <v>192</v>
      </c>
      <c r="H26" s="506" t="s">
        <v>210</v>
      </c>
      <c r="I26" s="188">
        <f>H26*C2/1000</f>
        <v>15.24</v>
      </c>
      <c r="J26" s="1039"/>
      <c r="K26" s="847"/>
      <c r="L26" s="850"/>
      <c r="M26" s="188">
        <f>L26*C2/1000</f>
        <v>0</v>
      </c>
      <c r="N26" s="1036"/>
      <c r="O26" s="428" t="s">
        <v>275</v>
      </c>
      <c r="P26" s="203" t="s">
        <v>293</v>
      </c>
      <c r="Q26" s="587">
        <f>P26*C2/1000</f>
        <v>38.1</v>
      </c>
      <c r="R26" s="1034"/>
      <c r="S26" s="767" t="s">
        <v>214</v>
      </c>
      <c r="T26" s="763" t="s">
        <v>198</v>
      </c>
      <c r="U26" s="270">
        <f>T26*C2/1000</f>
        <v>50.8</v>
      </c>
      <c r="V26" s="1015"/>
      <c r="W26" s="257"/>
      <c r="X26" s="258"/>
      <c r="Y26" s="260"/>
    </row>
    <row r="27" spans="1:25" s="10" customFormat="1" ht="18.75" customHeight="1">
      <c r="A27" s="928"/>
      <c r="B27" s="1038"/>
      <c r="C27" s="429" t="s">
        <v>272</v>
      </c>
      <c r="D27" s="518" t="s">
        <v>197</v>
      </c>
      <c r="E27" s="188">
        <f>D27*C2/1000</f>
        <v>20.32</v>
      </c>
      <c r="F27" s="1044"/>
      <c r="G27" s="483" t="s">
        <v>270</v>
      </c>
      <c r="H27" s="506" t="s">
        <v>182</v>
      </c>
      <c r="I27" s="792"/>
      <c r="J27" s="1039"/>
      <c r="K27" s="847"/>
      <c r="L27" s="853"/>
      <c r="M27" s="188">
        <f>L27*C2/1000</f>
        <v>0</v>
      </c>
      <c r="N27" s="1036"/>
      <c r="O27" s="428"/>
      <c r="P27" s="203"/>
      <c r="Q27" s="587"/>
      <c r="R27" s="1034"/>
      <c r="S27" s="767" t="s">
        <v>203</v>
      </c>
      <c r="T27" s="763" t="s">
        <v>182</v>
      </c>
      <c r="U27" s="270"/>
      <c r="V27" s="1015"/>
      <c r="W27" s="245"/>
      <c r="X27" s="246"/>
      <c r="Y27" s="260"/>
    </row>
    <row r="28" spans="1:25" s="10" customFormat="1" ht="18.75" customHeight="1">
      <c r="A28" s="928"/>
      <c r="B28" s="1038"/>
      <c r="C28" s="330"/>
      <c r="D28" s="518"/>
      <c r="E28" s="188"/>
      <c r="F28" s="1044"/>
      <c r="G28" s="685" t="s">
        <v>196</v>
      </c>
      <c r="H28" s="486" t="s">
        <v>182</v>
      </c>
      <c r="I28" s="188"/>
      <c r="J28" s="1039"/>
      <c r="K28" s="847"/>
      <c r="L28" s="853"/>
      <c r="M28" s="188"/>
      <c r="N28" s="1036"/>
      <c r="O28" s="428"/>
      <c r="P28" s="770"/>
      <c r="Q28" s="587"/>
      <c r="R28" s="1034"/>
      <c r="S28" s="767"/>
      <c r="T28" s="763"/>
      <c r="U28" s="270"/>
      <c r="V28" s="1015"/>
      <c r="W28" s="247"/>
      <c r="X28" s="246"/>
      <c r="Y28" s="252"/>
    </row>
    <row r="29" spans="1:25" s="10" customFormat="1" ht="18.75" customHeight="1">
      <c r="A29" s="928"/>
      <c r="B29" s="1038"/>
      <c r="C29" s="327"/>
      <c r="D29" s="552"/>
      <c r="E29" s="188"/>
      <c r="F29" s="1044"/>
      <c r="G29" s="780"/>
      <c r="H29" s="772"/>
      <c r="I29" s="188"/>
      <c r="J29" s="1039"/>
      <c r="K29" s="851"/>
      <c r="L29" s="856"/>
      <c r="M29" s="188"/>
      <c r="N29" s="1036"/>
      <c r="O29" s="189"/>
      <c r="P29" s="211"/>
      <c r="Q29" s="587"/>
      <c r="R29" s="1034"/>
      <c r="S29" s="241"/>
      <c r="T29" s="273"/>
      <c r="U29" s="270"/>
      <c r="V29" s="1015"/>
      <c r="W29" s="247"/>
      <c r="X29" s="261"/>
      <c r="Y29" s="252"/>
    </row>
    <row r="30" spans="1:25" s="10" customFormat="1" ht="18.75" customHeight="1">
      <c r="A30" s="928"/>
      <c r="B30" s="1038"/>
      <c r="C30" s="209"/>
      <c r="D30" s="602"/>
      <c r="E30" s="188"/>
      <c r="F30" s="1044" t="s">
        <v>66</v>
      </c>
      <c r="G30" s="209"/>
      <c r="H30" s="602"/>
      <c r="I30" s="188"/>
      <c r="J30" s="1039"/>
      <c r="K30" s="851"/>
      <c r="L30" s="850"/>
      <c r="M30" s="188"/>
      <c r="N30" s="1037"/>
      <c r="O30" s="191"/>
      <c r="P30" s="192"/>
      <c r="Q30" s="587"/>
      <c r="R30" s="1034" t="s">
        <v>66</v>
      </c>
      <c r="S30" s="276"/>
      <c r="T30" s="276"/>
      <c r="U30" s="277"/>
      <c r="V30" s="1015"/>
      <c r="W30" s="247"/>
      <c r="X30" s="261"/>
      <c r="Y30" s="262"/>
    </row>
    <row r="31" spans="1:25" s="88" customFormat="1" ht="18.75" customHeight="1">
      <c r="A31" s="925"/>
      <c r="B31" s="920"/>
      <c r="C31" s="603">
        <f>月菜單!H18</f>
        <v>0</v>
      </c>
      <c r="D31" s="604"/>
      <c r="E31" s="605">
        <f>G2</f>
        <v>2360</v>
      </c>
      <c r="F31" s="561" t="s">
        <v>16</v>
      </c>
      <c r="G31" s="603" t="str">
        <f>月菜單!H19</f>
        <v>時令水果</v>
      </c>
      <c r="H31" s="603"/>
      <c r="I31" s="605">
        <f>C2</f>
        <v>2540</v>
      </c>
      <c r="J31" s="606"/>
      <c r="K31" s="206">
        <f>月菜單!H20</f>
        <v>0</v>
      </c>
      <c r="L31" s="563"/>
      <c r="M31" s="564">
        <f>G2</f>
        <v>2360</v>
      </c>
      <c r="N31" s="562"/>
      <c r="O31" s="563" t="str">
        <f>月菜單!H21</f>
        <v>時令水果</v>
      </c>
      <c r="P31" s="563"/>
      <c r="Q31" s="607">
        <f>C2</f>
        <v>2540</v>
      </c>
      <c r="R31" s="278"/>
      <c r="S31" s="279" t="str">
        <f>月菜單!H22</f>
        <v>鮮奶</v>
      </c>
      <c r="T31" s="280" t="s">
        <v>70</v>
      </c>
      <c r="U31" s="281">
        <f>C2</f>
        <v>2540</v>
      </c>
      <c r="V31" s="263"/>
      <c r="W31" s="263"/>
      <c r="X31" s="264"/>
      <c r="Y31" s="263"/>
    </row>
    <row r="32" spans="1:25" s="10" customFormat="1" ht="18.75" customHeight="1">
      <c r="A32" s="1032" t="s">
        <v>67</v>
      </c>
      <c r="B32" s="1033"/>
      <c r="C32" s="566"/>
      <c r="D32" s="565"/>
      <c r="E32" s="567"/>
      <c r="F32" s="608" t="s">
        <v>24</v>
      </c>
      <c r="G32" s="566"/>
      <c r="H32" s="566"/>
      <c r="I32" s="567"/>
      <c r="J32" s="608" t="s">
        <v>25</v>
      </c>
      <c r="K32" s="566"/>
      <c r="L32" s="566"/>
      <c r="M32" s="567"/>
      <c r="N32" s="608" t="s">
        <v>25</v>
      </c>
      <c r="O32" s="566"/>
      <c r="P32" s="566"/>
      <c r="Q32" s="609"/>
      <c r="R32" s="282" t="s">
        <v>24</v>
      </c>
      <c r="S32" s="283"/>
      <c r="T32" s="283"/>
      <c r="U32" s="284"/>
    </row>
    <row r="33" spans="1:21" s="10" customFormat="1" ht="18.75" customHeight="1">
      <c r="A33" s="933" t="s">
        <v>26</v>
      </c>
      <c r="B33" s="974" t="s">
        <v>27</v>
      </c>
      <c r="C33" s="975"/>
      <c r="D33" s="677"/>
      <c r="E33" s="677"/>
      <c r="F33" s="974" t="s">
        <v>27</v>
      </c>
      <c r="G33" s="975"/>
      <c r="H33" s="677"/>
      <c r="I33" s="677"/>
      <c r="J33" s="974" t="s">
        <v>27</v>
      </c>
      <c r="K33" s="975"/>
      <c r="L33" s="677"/>
      <c r="M33" s="677"/>
      <c r="N33" s="1029" t="s">
        <v>27</v>
      </c>
      <c r="O33" s="1030"/>
      <c r="P33" s="677"/>
      <c r="Q33" s="679"/>
      <c r="R33" s="1028" t="s">
        <v>27</v>
      </c>
      <c r="S33" s="893"/>
      <c r="T33" s="52"/>
      <c r="U33" s="53"/>
    </row>
    <row r="34" spans="1:21" s="10" customFormat="1" ht="18.75" customHeight="1">
      <c r="A34" s="933"/>
      <c r="B34" s="891" t="s">
        <v>161</v>
      </c>
      <c r="C34" s="891"/>
      <c r="D34" s="568">
        <v>6.3</v>
      </c>
      <c r="E34" s="569"/>
      <c r="F34" s="976" t="s">
        <v>161</v>
      </c>
      <c r="G34" s="976"/>
      <c r="H34" s="610">
        <v>5.5</v>
      </c>
      <c r="I34" s="569"/>
      <c r="J34" s="976" t="s">
        <v>161</v>
      </c>
      <c r="K34" s="976"/>
      <c r="L34" s="611">
        <v>6.2</v>
      </c>
      <c r="M34" s="569"/>
      <c r="N34" s="1024" t="s">
        <v>161</v>
      </c>
      <c r="O34" s="1025"/>
      <c r="P34" s="611">
        <v>5.6</v>
      </c>
      <c r="Q34" s="612"/>
      <c r="R34" s="1026" t="s">
        <v>161</v>
      </c>
      <c r="S34" s="1027"/>
      <c r="T34" s="285">
        <v>5.8</v>
      </c>
      <c r="U34" s="286"/>
    </row>
    <row r="35" spans="1:21" s="10" customFormat="1" ht="18.75" customHeight="1">
      <c r="A35" s="933"/>
      <c r="B35" s="891" t="s">
        <v>158</v>
      </c>
      <c r="C35" s="891"/>
      <c r="D35" s="571">
        <v>2.44</v>
      </c>
      <c r="E35" s="569"/>
      <c r="F35" s="976" t="s">
        <v>158</v>
      </c>
      <c r="G35" s="976"/>
      <c r="H35" s="613">
        <v>3.1</v>
      </c>
      <c r="I35" s="569"/>
      <c r="J35" s="976" t="s">
        <v>158</v>
      </c>
      <c r="K35" s="976"/>
      <c r="L35" s="572">
        <v>3.5</v>
      </c>
      <c r="M35" s="569"/>
      <c r="N35" s="1024" t="s">
        <v>158</v>
      </c>
      <c r="O35" s="1025"/>
      <c r="P35" s="572">
        <v>2.2999999999999998</v>
      </c>
      <c r="Q35" s="612"/>
      <c r="R35" s="1026" t="s">
        <v>158</v>
      </c>
      <c r="S35" s="1027"/>
      <c r="T35" s="287">
        <v>2.8</v>
      </c>
      <c r="U35" s="286"/>
    </row>
    <row r="36" spans="1:21" s="10" customFormat="1" ht="18.75" customHeight="1">
      <c r="A36" s="933"/>
      <c r="B36" s="891" t="s">
        <v>6</v>
      </c>
      <c r="C36" s="891"/>
      <c r="D36" s="572">
        <v>1.29</v>
      </c>
      <c r="E36" s="569"/>
      <c r="F36" s="976" t="s">
        <v>6</v>
      </c>
      <c r="G36" s="976"/>
      <c r="H36" s="613">
        <v>1.4</v>
      </c>
      <c r="I36" s="569"/>
      <c r="J36" s="976" t="s">
        <v>6</v>
      </c>
      <c r="K36" s="976"/>
      <c r="L36" s="572">
        <v>1</v>
      </c>
      <c r="M36" s="569"/>
      <c r="N36" s="1024" t="s">
        <v>6</v>
      </c>
      <c r="O36" s="1025"/>
      <c r="P36" s="572">
        <v>2.2000000000000002</v>
      </c>
      <c r="Q36" s="612"/>
      <c r="R36" s="1026" t="s">
        <v>6</v>
      </c>
      <c r="S36" s="1027"/>
      <c r="T36" s="288">
        <v>1.73</v>
      </c>
      <c r="U36" s="286"/>
    </row>
    <row r="37" spans="1:21" s="10" customFormat="1" ht="18.75" customHeight="1">
      <c r="A37" s="933"/>
      <c r="B37" s="891" t="s">
        <v>159</v>
      </c>
      <c r="C37" s="891"/>
      <c r="D37" s="572">
        <v>3.4</v>
      </c>
      <c r="E37" s="569"/>
      <c r="F37" s="976" t="s">
        <v>159</v>
      </c>
      <c r="G37" s="976"/>
      <c r="H37" s="613">
        <v>2.5</v>
      </c>
      <c r="I37" s="569"/>
      <c r="J37" s="976" t="s">
        <v>159</v>
      </c>
      <c r="K37" s="976"/>
      <c r="L37" s="572">
        <v>2.5</v>
      </c>
      <c r="M37" s="569"/>
      <c r="N37" s="1024" t="s">
        <v>159</v>
      </c>
      <c r="O37" s="1025"/>
      <c r="P37" s="572">
        <v>2.5</v>
      </c>
      <c r="Q37" s="612"/>
      <c r="R37" s="1026" t="s">
        <v>159</v>
      </c>
      <c r="S37" s="1027"/>
      <c r="T37" s="108">
        <v>2.5</v>
      </c>
      <c r="U37" s="286"/>
    </row>
    <row r="38" spans="1:21" s="10" customFormat="1" ht="18.75" customHeight="1">
      <c r="A38" s="933"/>
      <c r="B38" s="891" t="s">
        <v>7</v>
      </c>
      <c r="C38" s="891"/>
      <c r="D38" s="574">
        <v>0</v>
      </c>
      <c r="E38" s="569"/>
      <c r="F38" s="976" t="s">
        <v>7</v>
      </c>
      <c r="G38" s="976"/>
      <c r="H38" s="576">
        <v>1</v>
      </c>
      <c r="I38" s="569"/>
      <c r="J38" s="976" t="s">
        <v>7</v>
      </c>
      <c r="K38" s="976"/>
      <c r="L38" s="576">
        <v>0</v>
      </c>
      <c r="M38" s="569"/>
      <c r="N38" s="1024" t="s">
        <v>7</v>
      </c>
      <c r="O38" s="1025"/>
      <c r="P38" s="575">
        <v>1</v>
      </c>
      <c r="Q38" s="612"/>
      <c r="R38" s="1026" t="s">
        <v>7</v>
      </c>
      <c r="S38" s="1027"/>
      <c r="T38" s="289">
        <v>0</v>
      </c>
      <c r="U38" s="286"/>
    </row>
    <row r="39" spans="1:21" s="10" customFormat="1" ht="18.75" customHeight="1" thickBot="1">
      <c r="A39" s="933"/>
      <c r="B39" s="895" t="s">
        <v>160</v>
      </c>
      <c r="C39" s="895"/>
      <c r="D39" s="577">
        <v>0</v>
      </c>
      <c r="E39" s="578"/>
      <c r="F39" s="1014" t="s">
        <v>160</v>
      </c>
      <c r="G39" s="1014"/>
      <c r="H39" s="577">
        <v>0</v>
      </c>
      <c r="I39" s="578"/>
      <c r="J39" s="1014" t="s">
        <v>160</v>
      </c>
      <c r="K39" s="1014"/>
      <c r="L39" s="614">
        <v>0</v>
      </c>
      <c r="M39" s="578"/>
      <c r="N39" s="1021" t="s">
        <v>160</v>
      </c>
      <c r="O39" s="1022"/>
      <c r="P39" s="577">
        <v>0</v>
      </c>
      <c r="Q39" s="615"/>
      <c r="R39" s="1023" t="s">
        <v>160</v>
      </c>
      <c r="S39" s="940"/>
      <c r="T39" s="290">
        <v>0.8</v>
      </c>
      <c r="U39" s="75"/>
    </row>
    <row r="40" spans="1:21" s="10" customFormat="1" ht="18.75" customHeight="1" thickBot="1">
      <c r="A40" s="934"/>
      <c r="B40" s="921" t="s">
        <v>76</v>
      </c>
      <c r="C40" s="890"/>
      <c r="D40" s="579">
        <f>D34*70+D35*75+D36*25+D37*45+D38*60+D39*120</f>
        <v>809.25</v>
      </c>
      <c r="E40" s="580"/>
      <c r="F40" s="1013" t="s">
        <v>76</v>
      </c>
      <c r="G40" s="1013"/>
      <c r="H40" s="579">
        <f>H34*70+H35*75+H36*25+H37*45+H38*60+H39*120</f>
        <v>825</v>
      </c>
      <c r="I40" s="581"/>
      <c r="J40" s="1013" t="s">
        <v>76</v>
      </c>
      <c r="K40" s="1013"/>
      <c r="L40" s="579">
        <f>L34*70+L35*75+L36*25+L37*45+L38*60+L39*120</f>
        <v>834</v>
      </c>
      <c r="M40" s="581"/>
      <c r="N40" s="1019" t="s">
        <v>76</v>
      </c>
      <c r="O40" s="1020"/>
      <c r="P40" s="579">
        <f>P34*70+P35*75+P36*25+P37*45+P38*60+P39*120</f>
        <v>792</v>
      </c>
      <c r="Q40" s="616"/>
      <c r="R40" s="921" t="s">
        <v>76</v>
      </c>
      <c r="S40" s="890"/>
      <c r="T40" s="78">
        <f>T34*70+T35*75+T36*25+T37*45+T38*60+T39*120</f>
        <v>867.75</v>
      </c>
      <c r="U40" s="81"/>
    </row>
    <row r="41" spans="1:21" s="11" customFormat="1" ht="25.5" customHeight="1">
      <c r="A41" s="57"/>
      <c r="B41" s="58" t="s">
        <v>28</v>
      </c>
      <c r="C41" s="537"/>
      <c r="D41" s="537"/>
      <c r="E41" s="537"/>
      <c r="F41" s="537"/>
      <c r="G41" s="537"/>
      <c r="H41" s="537" t="s">
        <v>29</v>
      </c>
      <c r="I41" s="537"/>
      <c r="J41" s="537"/>
      <c r="K41" s="537"/>
      <c r="L41" s="537"/>
      <c r="M41" s="537"/>
      <c r="N41" s="537"/>
      <c r="O41" s="537"/>
      <c r="P41" s="537" t="s">
        <v>30</v>
      </c>
      <c r="Q41" s="617"/>
      <c r="R41" s="57"/>
      <c r="S41" s="57"/>
      <c r="T41" s="57"/>
      <c r="U41" s="57"/>
    </row>
    <row r="42" spans="1:21" s="10" customFormat="1" ht="11.25" customHeight="1">
      <c r="A42" s="932" t="s">
        <v>94</v>
      </c>
      <c r="B42" s="932"/>
      <c r="C42" s="932"/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582"/>
      <c r="O42" s="582"/>
      <c r="P42" s="582"/>
      <c r="Q42" s="582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60"/>
      <c r="S43" s="60"/>
      <c r="T43" s="60"/>
      <c r="U43" s="60"/>
    </row>
    <row r="44" spans="1:21" s="10" customFormat="1" ht="11.25" customHeight="1">
      <c r="A44" s="932" t="s">
        <v>32</v>
      </c>
      <c r="B44" s="932"/>
      <c r="C44" s="932"/>
      <c r="D44" s="932"/>
      <c r="E44" s="932"/>
      <c r="F44" s="932"/>
      <c r="G44" s="932"/>
      <c r="H44" s="932"/>
      <c r="I44" s="932"/>
      <c r="J44" s="932"/>
      <c r="K44" s="932"/>
      <c r="L44" s="932"/>
      <c r="M44" s="932"/>
      <c r="N44" s="582"/>
      <c r="O44" s="582"/>
      <c r="P44" s="582"/>
      <c r="Q44" s="582"/>
      <c r="R44" s="59"/>
      <c r="S44" s="59"/>
      <c r="T44" s="59"/>
      <c r="U44" s="59"/>
    </row>
    <row r="45" spans="1:21" s="10" customFormat="1" ht="18.75" customHeight="1">
      <c r="A45" s="14"/>
      <c r="B45" s="14"/>
      <c r="C45" s="618"/>
      <c r="D45" s="619"/>
      <c r="E45" s="620"/>
      <c r="F45" s="620"/>
      <c r="G45" s="618"/>
      <c r="H45" s="618"/>
      <c r="I45" s="620"/>
      <c r="J45" s="620"/>
      <c r="K45" s="618"/>
      <c r="L45" s="618"/>
      <c r="M45" s="620"/>
      <c r="N45" s="620"/>
      <c r="O45" s="618"/>
      <c r="P45" s="618"/>
      <c r="Q45" s="618"/>
      <c r="R45" s="14"/>
      <c r="S45" s="15"/>
      <c r="T45" s="15"/>
      <c r="U45" s="13"/>
    </row>
  </sheetData>
  <sheetProtection deleteColumns="0" deleteRows="0" selectLockedCells="1"/>
  <mergeCells count="94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  <mergeCell ref="V19:V24"/>
    <mergeCell ref="V25:V30"/>
    <mergeCell ref="V3:W3"/>
    <mergeCell ref="X3:Y3"/>
    <mergeCell ref="V5:V6"/>
    <mergeCell ref="V7:V12"/>
    <mergeCell ref="V13:V18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109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625" style="12" customWidth="1"/>
    <col min="4" max="4" width="7.625" style="12" customWidth="1"/>
    <col min="5" max="5" width="7.125" style="12" customWidth="1"/>
    <col min="6" max="6" width="7.625" style="12" customWidth="1"/>
    <col min="7" max="7" width="15.625" style="12" customWidth="1"/>
    <col min="8" max="8" width="7.125" style="12" customWidth="1"/>
    <col min="9" max="9" width="7" style="7" customWidth="1"/>
    <col min="10" max="10" width="7.125" style="7" customWidth="1"/>
    <col min="11" max="11" width="17.625" style="7" customWidth="1"/>
    <col min="12" max="12" width="5.875" style="7" customWidth="1"/>
    <col min="13" max="13" width="7.5" style="7" customWidth="1"/>
    <col min="14" max="14" width="7" style="7" customWidth="1"/>
    <col min="15" max="15" width="16.875" style="7" customWidth="1"/>
    <col min="16" max="16" width="6.375" style="7" customWidth="1"/>
    <col min="17" max="17" width="7" style="7" customWidth="1"/>
    <col min="18" max="18" width="8.375" style="7" customWidth="1"/>
    <col min="19" max="19" width="15.375" style="7" customWidth="1"/>
    <col min="20" max="20" width="5.5" style="7" customWidth="1"/>
    <col min="21" max="21" width="6.625" style="7" customWidth="1"/>
    <col min="22" max="16384" width="11" style="7"/>
  </cols>
  <sheetData>
    <row r="1" spans="1:23" ht="28.5" customHeight="1">
      <c r="A1" s="1067" t="str">
        <f>月菜單!A1</f>
        <v>屏東縣滿州國小113年12月</v>
      </c>
      <c r="B1" s="1067"/>
      <c r="C1" s="1067"/>
      <c r="D1" s="1067"/>
      <c r="E1" s="1067"/>
      <c r="F1" s="1067"/>
      <c r="G1" s="1067"/>
      <c r="H1" s="1068" t="s">
        <v>100</v>
      </c>
      <c r="I1" s="1068"/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</row>
    <row r="2" spans="1:23" s="8" customFormat="1" ht="21" customHeight="1" thickBot="1">
      <c r="A2" s="234" t="s">
        <v>99</v>
      </c>
      <c r="B2" s="235"/>
      <c r="C2" s="235">
        <f>月菜單!R1</f>
        <v>2540</v>
      </c>
      <c r="D2" s="235" t="s">
        <v>51</v>
      </c>
      <c r="E2" s="235"/>
      <c r="F2" s="231" t="s">
        <v>164</v>
      </c>
      <c r="G2" s="232">
        <f>月菜單!R28</f>
        <v>2360</v>
      </c>
      <c r="H2" s="232" t="s">
        <v>51</v>
      </c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5"/>
      <c r="T2" s="235"/>
      <c r="U2" s="235"/>
    </row>
    <row r="3" spans="1:23" s="9" customFormat="1" ht="18.75" customHeight="1">
      <c r="A3" s="212" t="s">
        <v>21</v>
      </c>
      <c r="B3" s="1069">
        <f>月菜單!A23</f>
        <v>45656</v>
      </c>
      <c r="C3" s="1070"/>
      <c r="D3" s="1071" t="s">
        <v>77</v>
      </c>
      <c r="E3" s="1072"/>
      <c r="F3" s="1069">
        <f>月菜單!A24</f>
        <v>45657</v>
      </c>
      <c r="G3" s="1070"/>
      <c r="H3" s="1073" t="s">
        <v>83</v>
      </c>
      <c r="I3" s="1074"/>
      <c r="J3" s="1075">
        <f>月菜單!A25</f>
        <v>0</v>
      </c>
      <c r="K3" s="1076"/>
      <c r="L3" s="1073" t="s">
        <v>79</v>
      </c>
      <c r="M3" s="1074"/>
      <c r="N3" s="1069">
        <f>月菜單!A26</f>
        <v>0</v>
      </c>
      <c r="O3" s="1070"/>
      <c r="P3" s="1071" t="s">
        <v>80</v>
      </c>
      <c r="Q3" s="1072"/>
      <c r="R3" s="1069">
        <f>月菜單!A27</f>
        <v>0</v>
      </c>
      <c r="S3" s="1070"/>
      <c r="T3" s="1071" t="s">
        <v>81</v>
      </c>
      <c r="U3" s="1072"/>
    </row>
    <row r="4" spans="1:23" s="9" customFormat="1" ht="18.75" customHeight="1">
      <c r="A4" s="213" t="s">
        <v>22</v>
      </c>
      <c r="B4" s="214" t="s">
        <v>166</v>
      </c>
      <c r="C4" s="215" t="s">
        <v>23</v>
      </c>
      <c r="D4" s="216" t="s">
        <v>96</v>
      </c>
      <c r="E4" s="217" t="s">
        <v>97</v>
      </c>
      <c r="F4" s="218" t="s">
        <v>166</v>
      </c>
      <c r="G4" s="215" t="s">
        <v>23</v>
      </c>
      <c r="H4" s="216" t="s">
        <v>96</v>
      </c>
      <c r="I4" s="217" t="s">
        <v>97</v>
      </c>
      <c r="J4" s="218" t="s">
        <v>166</v>
      </c>
      <c r="K4" s="215" t="s">
        <v>23</v>
      </c>
      <c r="L4" s="216" t="s">
        <v>96</v>
      </c>
      <c r="M4" s="217" t="s">
        <v>97</v>
      </c>
      <c r="N4" s="218" t="s">
        <v>166</v>
      </c>
      <c r="O4" s="215" t="s">
        <v>23</v>
      </c>
      <c r="P4" s="216" t="s">
        <v>96</v>
      </c>
      <c r="Q4" s="217" t="s">
        <v>97</v>
      </c>
      <c r="R4" s="218" t="s">
        <v>166</v>
      </c>
      <c r="S4" s="215" t="s">
        <v>23</v>
      </c>
      <c r="T4" s="216" t="s">
        <v>96</v>
      </c>
      <c r="U4" s="217" t="s">
        <v>97</v>
      </c>
    </row>
    <row r="5" spans="1:23" s="9" customFormat="1" ht="18.75" customHeight="1">
      <c r="A5" s="1063" t="s">
        <v>33</v>
      </c>
      <c r="B5" s="1064" t="str">
        <f>月菜單!C23</f>
        <v>白米飯</v>
      </c>
      <c r="C5" s="156" t="s">
        <v>20</v>
      </c>
      <c r="D5" s="157">
        <v>110</v>
      </c>
      <c r="E5" s="184">
        <f>(D5*C2)/1000</f>
        <v>279.39999999999998</v>
      </c>
      <c r="F5" s="1061" t="str">
        <f>月菜單!C24</f>
        <v>糙米飯</v>
      </c>
      <c r="G5" s="159" t="s">
        <v>20</v>
      </c>
      <c r="H5" s="160">
        <v>100</v>
      </c>
      <c r="I5" s="184">
        <f>(H5*C2)/1000</f>
        <v>254</v>
      </c>
      <c r="J5" s="1065" t="str">
        <f>月菜單!C25</f>
        <v>白米飯</v>
      </c>
      <c r="K5" s="156" t="s">
        <v>20</v>
      </c>
      <c r="L5" s="157">
        <v>110</v>
      </c>
      <c r="M5" s="184">
        <f>(L5*C2)/1000</f>
        <v>279.39999999999998</v>
      </c>
      <c r="N5" s="1061" t="str">
        <f>月菜單!C26</f>
        <v>五穀飯</v>
      </c>
      <c r="O5" s="159" t="s">
        <v>20</v>
      </c>
      <c r="P5" s="160">
        <v>100</v>
      </c>
      <c r="Q5" s="184">
        <f>(P5*C2)/1000</f>
        <v>254</v>
      </c>
      <c r="R5" s="1061" t="str">
        <f>月菜單!C27</f>
        <v>白米飯</v>
      </c>
      <c r="S5" s="156" t="s">
        <v>20</v>
      </c>
      <c r="T5" s="157">
        <v>110</v>
      </c>
      <c r="U5" s="184">
        <f>(T5*C2)/1000</f>
        <v>279.39999999999998</v>
      </c>
    </row>
    <row r="6" spans="1:23" s="9" customFormat="1" ht="18.75" customHeight="1">
      <c r="A6" s="1063"/>
      <c r="B6" s="990"/>
      <c r="C6" s="165"/>
      <c r="D6" s="219"/>
      <c r="E6" s="184">
        <f>(D6*C2)/1000</f>
        <v>0</v>
      </c>
      <c r="F6" s="1062"/>
      <c r="G6" s="165" t="s">
        <v>123</v>
      </c>
      <c r="H6" s="160">
        <v>10</v>
      </c>
      <c r="I6" s="184">
        <f>(H6*C2)/1000</f>
        <v>25.4</v>
      </c>
      <c r="J6" s="1066"/>
      <c r="K6" s="220"/>
      <c r="L6" s="221"/>
      <c r="M6" s="184">
        <f>(L6*C2)/1000</f>
        <v>0</v>
      </c>
      <c r="N6" s="1062"/>
      <c r="O6" s="165" t="s">
        <v>145</v>
      </c>
      <c r="P6" s="160" t="s">
        <v>121</v>
      </c>
      <c r="Q6" s="184">
        <f>(P6*C2)/1000</f>
        <v>25.4</v>
      </c>
      <c r="R6" s="1062"/>
      <c r="S6" s="271"/>
      <c r="T6" s="272"/>
      <c r="U6" s="184"/>
    </row>
    <row r="7" spans="1:23" s="10" customFormat="1" ht="18.75" customHeight="1">
      <c r="A7" s="1058" t="s">
        <v>98</v>
      </c>
      <c r="B7" s="1043" t="str">
        <f>月菜單!D23</f>
        <v>鹽酥雞</v>
      </c>
      <c r="C7" s="805" t="s">
        <v>204</v>
      </c>
      <c r="D7" s="798" t="s">
        <v>205</v>
      </c>
      <c r="E7" s="185">
        <f>D7*C2/1000</f>
        <v>203.2</v>
      </c>
      <c r="F7" s="1040" t="str">
        <f>月菜單!D24</f>
        <v>泰式打拋豬</v>
      </c>
      <c r="G7" s="803" t="s">
        <v>187</v>
      </c>
      <c r="H7" s="324">
        <v>15</v>
      </c>
      <c r="I7" s="188">
        <f>H7*C2/1000</f>
        <v>38.1</v>
      </c>
      <c r="J7" s="1057">
        <f>月菜單!D25</f>
        <v>0</v>
      </c>
      <c r="K7" s="805"/>
      <c r="L7" s="800"/>
      <c r="M7" s="188"/>
      <c r="N7" s="1057">
        <f>月菜單!D26</f>
        <v>0</v>
      </c>
      <c r="O7" s="737"/>
      <c r="P7" s="787"/>
      <c r="Q7" s="188"/>
      <c r="R7" s="1057">
        <f>月菜單!D27</f>
        <v>0</v>
      </c>
      <c r="S7" s="642"/>
      <c r="T7" s="173"/>
      <c r="U7" s="184"/>
    </row>
    <row r="8" spans="1:23" s="10" customFormat="1" ht="18.75" customHeight="1">
      <c r="A8" s="1059"/>
      <c r="B8" s="1043"/>
      <c r="C8" s="804"/>
      <c r="D8" s="799"/>
      <c r="E8" s="185"/>
      <c r="F8" s="1041"/>
      <c r="G8" s="806" t="s">
        <v>219</v>
      </c>
      <c r="H8" s="807" t="s">
        <v>220</v>
      </c>
      <c r="I8" s="188">
        <f>H8*C2/1000</f>
        <v>101.6</v>
      </c>
      <c r="J8" s="1057"/>
      <c r="K8" s="804"/>
      <c r="L8" s="800"/>
      <c r="M8" s="188"/>
      <c r="N8" s="1057"/>
      <c r="O8" s="738"/>
      <c r="P8" s="784"/>
      <c r="Q8" s="188"/>
      <c r="R8" s="1057"/>
      <c r="S8" s="484"/>
      <c r="T8" s="485"/>
      <c r="U8" s="184"/>
    </row>
    <row r="9" spans="1:23" s="10" customFormat="1" ht="18.75" customHeight="1">
      <c r="A9" s="1059"/>
      <c r="B9" s="1043"/>
      <c r="C9" s="355"/>
      <c r="D9" s="304"/>
      <c r="E9" s="185"/>
      <c r="F9" s="1041"/>
      <c r="G9" s="806" t="s">
        <v>181</v>
      </c>
      <c r="H9" s="808" t="s">
        <v>363</v>
      </c>
      <c r="I9" s="188">
        <f>H9*C2/1000</f>
        <v>182.88</v>
      </c>
      <c r="J9" s="1057"/>
      <c r="K9" s="809"/>
      <c r="L9" s="800"/>
      <c r="M9" s="188"/>
      <c r="N9" s="1057"/>
      <c r="O9" s="738"/>
      <c r="P9" s="784"/>
      <c r="Q9" s="188"/>
      <c r="R9" s="1057"/>
      <c r="S9" s="484"/>
      <c r="T9" s="482"/>
      <c r="U9" s="184"/>
    </row>
    <row r="10" spans="1:23" s="10" customFormat="1" ht="18.75" customHeight="1">
      <c r="A10" s="1059"/>
      <c r="B10" s="1043"/>
      <c r="C10" s="355"/>
      <c r="D10" s="304"/>
      <c r="E10" s="185"/>
      <c r="F10" s="1041"/>
      <c r="G10" s="741" t="s">
        <v>202</v>
      </c>
      <c r="H10" s="810" t="s">
        <v>182</v>
      </c>
      <c r="I10" s="188"/>
      <c r="J10" s="1057"/>
      <c r="K10" s="719"/>
      <c r="L10" s="811"/>
      <c r="M10" s="188"/>
      <c r="N10" s="1057"/>
      <c r="O10" s="739"/>
      <c r="P10" s="784"/>
      <c r="Q10" s="717"/>
      <c r="R10" s="1057"/>
      <c r="S10" s="483"/>
      <c r="T10" s="482"/>
      <c r="U10" s="184"/>
    </row>
    <row r="11" spans="1:23" s="10" customFormat="1" ht="18.75" customHeight="1">
      <c r="A11" s="1059"/>
      <c r="B11" s="1043"/>
      <c r="C11" s="303"/>
      <c r="D11" s="304"/>
      <c r="E11" s="185"/>
      <c r="F11" s="1041"/>
      <c r="G11" s="742"/>
      <c r="H11" s="812"/>
      <c r="I11" s="188"/>
      <c r="J11" s="1057"/>
      <c r="K11" s="352"/>
      <c r="L11" s="813"/>
      <c r="M11" s="188"/>
      <c r="N11" s="1057"/>
      <c r="O11" s="329"/>
      <c r="P11" s="788"/>
      <c r="Q11" s="188"/>
      <c r="R11" s="1057"/>
      <c r="S11" s="307"/>
      <c r="T11" s="308"/>
      <c r="U11" s="184"/>
    </row>
    <row r="12" spans="1:23" s="10" customFormat="1" ht="18.75" customHeight="1">
      <c r="A12" s="1059"/>
      <c r="B12" s="1043"/>
      <c r="C12" s="239"/>
      <c r="D12" s="301"/>
      <c r="E12" s="185"/>
      <c r="F12" s="1042"/>
      <c r="G12" s="237"/>
      <c r="H12" s="305"/>
      <c r="I12" s="188"/>
      <c r="J12" s="1057"/>
      <c r="K12" s="352"/>
      <c r="L12" s="814"/>
      <c r="M12" s="188"/>
      <c r="N12" s="1057"/>
      <c r="O12" s="341"/>
      <c r="P12" s="340"/>
      <c r="Q12" s="188"/>
      <c r="R12" s="1057"/>
      <c r="S12" s="237"/>
      <c r="T12" s="170"/>
      <c r="U12" s="184"/>
    </row>
    <row r="13" spans="1:23" s="10" customFormat="1" ht="18.75" customHeight="1">
      <c r="A13" s="1058" t="s">
        <v>34</v>
      </c>
      <c r="B13" s="1038" t="str">
        <f>月菜單!E23</f>
        <v>蛋酥白菜滷</v>
      </c>
      <c r="C13" s="854" t="s">
        <v>211</v>
      </c>
      <c r="D13" s="173">
        <v>75</v>
      </c>
      <c r="E13" s="185">
        <f>D13*C2/1000</f>
        <v>190.5</v>
      </c>
      <c r="F13" s="1040" t="str">
        <f>月菜單!E24</f>
        <v>客家小炒</v>
      </c>
      <c r="G13" s="857" t="s">
        <v>314</v>
      </c>
      <c r="H13" s="173">
        <v>29.5</v>
      </c>
      <c r="I13" s="188">
        <f>(H13*C2)/1000</f>
        <v>74.930000000000007</v>
      </c>
      <c r="J13" s="1057">
        <f>月菜單!E25</f>
        <v>0</v>
      </c>
      <c r="K13" s="815"/>
      <c r="L13" s="816"/>
      <c r="M13" s="188"/>
      <c r="N13" s="1057">
        <f>月菜單!E26</f>
        <v>0</v>
      </c>
      <c r="O13" s="782"/>
      <c r="P13" s="783"/>
      <c r="Q13" s="188"/>
      <c r="R13" s="1057">
        <f>月菜單!E27</f>
        <v>0</v>
      </c>
      <c r="S13" s="480"/>
      <c r="T13" s="174"/>
      <c r="U13" s="184"/>
      <c r="W13" s="240"/>
    </row>
    <row r="14" spans="1:23" s="10" customFormat="1" ht="18.75" customHeight="1">
      <c r="A14" s="1059"/>
      <c r="B14" s="1038"/>
      <c r="C14" s="854" t="s">
        <v>189</v>
      </c>
      <c r="D14" s="853" t="s">
        <v>215</v>
      </c>
      <c r="E14" s="185">
        <f>(D14*C2)/1000</f>
        <v>12.7</v>
      </c>
      <c r="F14" s="1041"/>
      <c r="G14" s="847" t="s">
        <v>171</v>
      </c>
      <c r="H14" s="850" t="s">
        <v>333</v>
      </c>
      <c r="I14" s="188">
        <f>(H14*C2)/1000</f>
        <v>58.42</v>
      </c>
      <c r="J14" s="1057"/>
      <c r="K14" s="815"/>
      <c r="L14" s="816"/>
      <c r="M14" s="188"/>
      <c r="N14" s="1057"/>
      <c r="O14" s="773"/>
      <c r="P14" s="784"/>
      <c r="Q14" s="188"/>
      <c r="R14" s="1057"/>
      <c r="S14" s="481"/>
      <c r="T14" s="485"/>
      <c r="U14" s="184"/>
      <c r="W14" s="240"/>
    </row>
    <row r="15" spans="1:23" s="10" customFormat="1" ht="18.75" customHeight="1">
      <c r="A15" s="1059"/>
      <c r="B15" s="1038"/>
      <c r="C15" s="854" t="s">
        <v>171</v>
      </c>
      <c r="D15" s="853" t="s">
        <v>215</v>
      </c>
      <c r="E15" s="185">
        <f>(D15*C2)/1000</f>
        <v>12.7</v>
      </c>
      <c r="F15" s="1041"/>
      <c r="G15" s="847" t="s">
        <v>189</v>
      </c>
      <c r="H15" s="853" t="s">
        <v>121</v>
      </c>
      <c r="I15" s="188">
        <f>(H15*C2)/1000</f>
        <v>25.4</v>
      </c>
      <c r="J15" s="1057"/>
      <c r="K15" s="332"/>
      <c r="L15" s="333"/>
      <c r="M15" s="188"/>
      <c r="N15" s="1057"/>
      <c r="O15" s="773"/>
      <c r="P15" s="784"/>
      <c r="Q15" s="188"/>
      <c r="R15" s="1057"/>
      <c r="S15" s="481"/>
      <c r="T15" s="482"/>
      <c r="U15" s="184"/>
      <c r="W15" s="240"/>
    </row>
    <row r="16" spans="1:23" s="10" customFormat="1" ht="18.75" customHeight="1">
      <c r="A16" s="1059"/>
      <c r="B16" s="1038"/>
      <c r="C16" s="851" t="s">
        <v>175</v>
      </c>
      <c r="D16" s="850" t="s">
        <v>197</v>
      </c>
      <c r="E16" s="185">
        <f>D16*C2/1000</f>
        <v>20.32</v>
      </c>
      <c r="F16" s="1041"/>
      <c r="G16" s="847" t="s">
        <v>175</v>
      </c>
      <c r="H16" s="853" t="s">
        <v>283</v>
      </c>
      <c r="I16" s="188">
        <f>(H16*C2)/1000</f>
        <v>22.86</v>
      </c>
      <c r="J16" s="1057"/>
      <c r="K16" s="327"/>
      <c r="L16" s="334"/>
      <c r="M16" s="188"/>
      <c r="N16" s="1057"/>
      <c r="O16" s="773"/>
      <c r="P16" s="784"/>
      <c r="Q16" s="188"/>
      <c r="R16" s="1057"/>
      <c r="S16" s="481"/>
      <c r="T16" s="482"/>
      <c r="U16" s="184"/>
      <c r="W16" s="240"/>
    </row>
    <row r="17" spans="1:23" s="10" customFormat="1" ht="18.75" customHeight="1">
      <c r="A17" s="1059"/>
      <c r="B17" s="1038"/>
      <c r="C17" s="851" t="s">
        <v>174</v>
      </c>
      <c r="D17" s="174" t="s">
        <v>215</v>
      </c>
      <c r="E17" s="185">
        <f>(D17*C2)/1000</f>
        <v>12.7</v>
      </c>
      <c r="F17" s="1041"/>
      <c r="G17" s="851" t="s">
        <v>186</v>
      </c>
      <c r="H17" s="203" t="s">
        <v>182</v>
      </c>
      <c r="I17" s="188"/>
      <c r="J17" s="1057"/>
      <c r="K17" s="335"/>
      <c r="L17" s="336"/>
      <c r="M17" s="188"/>
      <c r="N17" s="1057"/>
      <c r="O17" s="791"/>
      <c r="P17" s="778"/>
      <c r="Q17" s="188"/>
      <c r="R17" s="1057"/>
      <c r="S17" s="237"/>
      <c r="T17" s="200"/>
      <c r="U17" s="190"/>
      <c r="W17" s="240"/>
    </row>
    <row r="18" spans="1:23" s="10" customFormat="1" ht="18.75" customHeight="1">
      <c r="A18" s="1059"/>
      <c r="B18" s="1038"/>
      <c r="C18" s="847"/>
      <c r="D18" s="858"/>
      <c r="E18" s="185"/>
      <c r="F18" s="1042"/>
      <c r="G18" s="782" t="s">
        <v>334</v>
      </c>
      <c r="H18" s="853" t="s">
        <v>182</v>
      </c>
      <c r="I18" s="188"/>
      <c r="J18" s="1057"/>
      <c r="K18" s="238"/>
      <c r="L18" s="306"/>
      <c r="M18" s="188"/>
      <c r="N18" s="1057"/>
      <c r="O18" s="320"/>
      <c r="P18" s="328"/>
      <c r="Q18" s="188"/>
      <c r="R18" s="1057"/>
      <c r="S18" s="331"/>
      <c r="T18" s="172"/>
      <c r="U18" s="184"/>
      <c r="W18" s="240"/>
    </row>
    <row r="19" spans="1:23" s="10" customFormat="1" ht="18.75" customHeight="1">
      <c r="A19" s="1058" t="s">
        <v>35</v>
      </c>
      <c r="B19" s="1038" t="str">
        <f>月菜單!F23</f>
        <v>時令蔬菜</v>
      </c>
      <c r="C19" s="490" t="s">
        <v>163</v>
      </c>
      <c r="D19" s="318">
        <v>75</v>
      </c>
      <c r="E19" s="188">
        <f>(D19*C2)/1000</f>
        <v>190.5</v>
      </c>
      <c r="F19" s="1001" t="str">
        <f>月菜單!F24</f>
        <v>時令蔬菜</v>
      </c>
      <c r="G19" s="490" t="s">
        <v>163</v>
      </c>
      <c r="H19" s="318">
        <v>75</v>
      </c>
      <c r="I19" s="188">
        <f>(H19*C2)/1000</f>
        <v>190.5</v>
      </c>
      <c r="J19" s="1060">
        <f>月菜單!F25</f>
        <v>0</v>
      </c>
      <c r="K19" s="706"/>
      <c r="L19" s="707"/>
      <c r="M19" s="188"/>
      <c r="N19" s="1057">
        <f>月菜單!F26</f>
        <v>0</v>
      </c>
      <c r="O19" s="490"/>
      <c r="P19" s="318"/>
      <c r="Q19" s="188"/>
      <c r="R19" s="1057">
        <f>月菜單!F27</f>
        <v>0</v>
      </c>
      <c r="S19" s="490"/>
      <c r="T19" s="318"/>
      <c r="U19" s="184"/>
      <c r="W19" s="240"/>
    </row>
    <row r="20" spans="1:23" s="10" customFormat="1" ht="18.75" customHeight="1">
      <c r="A20" s="1059"/>
      <c r="B20" s="1038"/>
      <c r="C20" s="167"/>
      <c r="D20" s="170"/>
      <c r="E20" s="188"/>
      <c r="F20" s="1002"/>
      <c r="G20" s="313"/>
      <c r="H20" s="314"/>
      <c r="I20" s="188"/>
      <c r="J20" s="1057"/>
      <c r="K20" s="708"/>
      <c r="L20" s="709"/>
      <c r="M20" s="188"/>
      <c r="N20" s="1057"/>
      <c r="O20" s="396"/>
      <c r="P20" s="397"/>
      <c r="Q20" s="188"/>
      <c r="R20" s="1057"/>
      <c r="S20" s="167"/>
      <c r="T20" s="170"/>
      <c r="U20" s="184"/>
    </row>
    <row r="21" spans="1:23" s="10" customFormat="1" ht="18.75" customHeight="1">
      <c r="A21" s="1059"/>
      <c r="B21" s="1038"/>
      <c r="C21" s="176"/>
      <c r="D21" s="177"/>
      <c r="E21" s="188"/>
      <c r="F21" s="1002"/>
      <c r="G21" s="475"/>
      <c r="H21" s="314"/>
      <c r="I21" s="188"/>
      <c r="J21" s="1057"/>
      <c r="K21" s="706"/>
      <c r="L21" s="709"/>
      <c r="M21" s="188"/>
      <c r="N21" s="1057"/>
      <c r="O21" s="708"/>
      <c r="P21" s="712"/>
      <c r="Q21" s="188"/>
      <c r="R21" s="1057"/>
      <c r="S21" s="171"/>
      <c r="T21" s="168"/>
      <c r="U21" s="184"/>
    </row>
    <row r="22" spans="1:23" s="10" customFormat="1" ht="18.75" customHeight="1">
      <c r="A22" s="1059"/>
      <c r="B22" s="1038"/>
      <c r="C22" s="176"/>
      <c r="D22" s="176"/>
      <c r="E22" s="188"/>
      <c r="F22" s="1002"/>
      <c r="G22" s="476"/>
      <c r="H22" s="314"/>
      <c r="I22" s="188"/>
      <c r="J22" s="1057"/>
      <c r="K22" s="706"/>
      <c r="L22" s="709"/>
      <c r="M22" s="188"/>
      <c r="N22" s="1057"/>
      <c r="O22" s="708"/>
      <c r="P22" s="712"/>
      <c r="Q22" s="188"/>
      <c r="R22" s="1057"/>
      <c r="S22" s="171"/>
      <c r="T22" s="168"/>
      <c r="U22" s="184"/>
    </row>
    <row r="23" spans="1:23" s="10" customFormat="1" ht="18.75" customHeight="1">
      <c r="A23" s="1059"/>
      <c r="B23" s="1038"/>
      <c r="C23" s="176"/>
      <c r="D23" s="176"/>
      <c r="E23" s="188"/>
      <c r="F23" s="1002"/>
      <c r="G23" s="315"/>
      <c r="H23" s="314"/>
      <c r="I23" s="188"/>
      <c r="J23" s="1057"/>
      <c r="K23" s="171"/>
      <c r="L23" s="203"/>
      <c r="M23" s="188"/>
      <c r="N23" s="1057"/>
      <c r="O23" s="484"/>
      <c r="P23" s="486"/>
      <c r="Q23" s="188"/>
      <c r="R23" s="1057"/>
      <c r="S23" s="167"/>
      <c r="T23" s="170"/>
      <c r="U23" s="184"/>
    </row>
    <row r="24" spans="1:23" s="10" customFormat="1" ht="18.75" customHeight="1">
      <c r="A24" s="1059"/>
      <c r="B24" s="1038"/>
      <c r="C24" s="759"/>
      <c r="D24" s="763"/>
      <c r="E24" s="188"/>
      <c r="F24" s="1003"/>
      <c r="G24" s="167"/>
      <c r="H24" s="203"/>
      <c r="I24" s="188"/>
      <c r="J24" s="1057"/>
      <c r="K24" s="187"/>
      <c r="L24" s="168"/>
      <c r="M24" s="188"/>
      <c r="N24" s="1057"/>
      <c r="O24" s="399"/>
      <c r="P24" s="400"/>
      <c r="Q24" s="188"/>
      <c r="R24" s="1057"/>
      <c r="S24" s="180"/>
      <c r="T24" s="168"/>
      <c r="U24" s="184"/>
    </row>
    <row r="25" spans="1:23" s="10" customFormat="1" ht="18.75" customHeight="1">
      <c r="A25" s="925" t="s">
        <v>9</v>
      </c>
      <c r="B25" s="1038" t="str">
        <f>月菜單!G23</f>
        <v>冬瓜海帶湯</v>
      </c>
      <c r="C25" s="825" t="s">
        <v>295</v>
      </c>
      <c r="D25" s="824" t="s">
        <v>296</v>
      </c>
      <c r="E25" s="184">
        <f>D25*C2/1000</f>
        <v>88.9</v>
      </c>
      <c r="F25" s="929" t="str">
        <f>月菜單!G24</f>
        <v>好彩頭湯</v>
      </c>
      <c r="G25" s="760" t="s">
        <v>176</v>
      </c>
      <c r="H25" s="761" t="s">
        <v>184</v>
      </c>
      <c r="I25" s="184">
        <f>H25*C2/1000</f>
        <v>63.5</v>
      </c>
      <c r="J25" s="1038">
        <f>月菜單!G25</f>
        <v>0</v>
      </c>
      <c r="K25" s="480"/>
      <c r="L25" s="486"/>
      <c r="M25" s="184"/>
      <c r="N25" s="1038">
        <f>月菜單!G26</f>
        <v>0</v>
      </c>
      <c r="O25" s="708"/>
      <c r="P25" s="712"/>
      <c r="Q25" s="184"/>
      <c r="R25" s="1038">
        <f>月菜單!G27</f>
        <v>0</v>
      </c>
      <c r="S25" s="396"/>
      <c r="T25" s="401"/>
      <c r="U25" s="184"/>
    </row>
    <row r="26" spans="1:23" s="10" customFormat="1" ht="18.75" customHeight="1">
      <c r="A26" s="925"/>
      <c r="B26" s="1038"/>
      <c r="C26" s="833" t="s">
        <v>297</v>
      </c>
      <c r="D26" s="824" t="s">
        <v>299</v>
      </c>
      <c r="E26" s="184">
        <f>D26*C2/1000</f>
        <v>10.16</v>
      </c>
      <c r="F26" s="930"/>
      <c r="G26" s="760" t="s">
        <v>185</v>
      </c>
      <c r="H26" s="761" t="s">
        <v>182</v>
      </c>
      <c r="I26" s="184"/>
      <c r="J26" s="1038"/>
      <c r="K26" s="480"/>
      <c r="L26" s="486"/>
      <c r="M26" s="184"/>
      <c r="N26" s="1038"/>
      <c r="O26" s="708"/>
      <c r="P26" s="712"/>
      <c r="Q26" s="184"/>
      <c r="R26" s="1038"/>
      <c r="S26" s="396"/>
      <c r="T26" s="400"/>
      <c r="U26" s="184"/>
    </row>
    <row r="27" spans="1:23" s="10" customFormat="1" ht="18.75" customHeight="1">
      <c r="A27" s="925"/>
      <c r="B27" s="1038"/>
      <c r="C27" s="428" t="s">
        <v>298</v>
      </c>
      <c r="D27" s="837" t="s">
        <v>182</v>
      </c>
      <c r="E27" s="184"/>
      <c r="F27" s="930"/>
      <c r="G27" s="762"/>
      <c r="H27" s="761"/>
      <c r="I27" s="184"/>
      <c r="J27" s="1038"/>
      <c r="K27" s="685"/>
      <c r="L27" s="486"/>
      <c r="M27" s="184"/>
      <c r="N27" s="1038"/>
      <c r="O27" s="484"/>
      <c r="P27" s="486"/>
      <c r="Q27" s="184"/>
      <c r="R27" s="1038"/>
      <c r="S27" s="480"/>
      <c r="T27" s="775"/>
      <c r="U27" s="184"/>
    </row>
    <row r="28" spans="1:23" s="10" customFormat="1" ht="18.75" customHeight="1">
      <c r="A28" s="925"/>
      <c r="B28" s="1038"/>
      <c r="C28" s="325"/>
      <c r="D28" s="486"/>
      <c r="E28" s="184"/>
      <c r="F28" s="930"/>
      <c r="G28" s="325"/>
      <c r="H28" s="486"/>
      <c r="I28" s="184"/>
      <c r="J28" s="1038"/>
      <c r="K28" s="685"/>
      <c r="L28" s="486"/>
      <c r="M28" s="184"/>
      <c r="N28" s="1038"/>
      <c r="O28" s="398"/>
      <c r="P28" s="174"/>
      <c r="Q28" s="184"/>
      <c r="R28" s="1038"/>
      <c r="S28" s="396"/>
      <c r="T28" s="775"/>
      <c r="U28" s="184"/>
    </row>
    <row r="29" spans="1:23" s="10" customFormat="1" ht="18.75" customHeight="1">
      <c r="A29" s="925"/>
      <c r="B29" s="1038"/>
      <c r="C29" s="223"/>
      <c r="D29" s="179"/>
      <c r="E29" s="184"/>
      <c r="F29" s="930"/>
      <c r="G29" s="326"/>
      <c r="H29" s="210"/>
      <c r="I29" s="184"/>
      <c r="J29" s="1038"/>
      <c r="K29" s="685"/>
      <c r="L29" s="486"/>
      <c r="M29" s="184"/>
      <c r="N29" s="1038"/>
      <c r="O29" s="399"/>
      <c r="P29" s="400"/>
      <c r="Q29" s="184"/>
      <c r="R29" s="1038"/>
      <c r="S29" s="399"/>
      <c r="T29" s="400"/>
      <c r="U29" s="184"/>
    </row>
    <row r="30" spans="1:23" s="10" customFormat="1" ht="18.75" customHeight="1">
      <c r="A30" s="925"/>
      <c r="B30" s="1038"/>
      <c r="C30" s="225"/>
      <c r="D30" s="222"/>
      <c r="E30" s="184"/>
      <c r="F30" s="931"/>
      <c r="G30" s="209"/>
      <c r="H30" s="204"/>
      <c r="I30" s="184"/>
      <c r="J30" s="1038"/>
      <c r="K30" s="209"/>
      <c r="L30" s="204"/>
      <c r="M30" s="184"/>
      <c r="N30" s="1038"/>
      <c r="O30" s="209"/>
      <c r="P30" s="204"/>
      <c r="Q30" s="184"/>
      <c r="R30" s="1038" t="s">
        <v>2</v>
      </c>
      <c r="S30" s="224"/>
      <c r="T30" s="394"/>
      <c r="U30" s="226"/>
    </row>
    <row r="31" spans="1:23" s="88" customFormat="1" ht="18.75" customHeight="1">
      <c r="A31" s="925"/>
      <c r="B31" s="920"/>
      <c r="C31" s="183">
        <f>月菜單!H23</f>
        <v>0</v>
      </c>
      <c r="D31" s="394"/>
      <c r="E31" s="182">
        <f>G2</f>
        <v>2360</v>
      </c>
      <c r="F31" s="395" t="s">
        <v>16</v>
      </c>
      <c r="G31" s="183" t="str">
        <f>月菜單!H24</f>
        <v>時令水果</v>
      </c>
      <c r="H31" s="183"/>
      <c r="I31" s="182">
        <f>C2</f>
        <v>2540</v>
      </c>
      <c r="J31" s="227"/>
      <c r="K31" s="207">
        <f>月菜單!H25</f>
        <v>0</v>
      </c>
      <c r="L31" s="228"/>
      <c r="M31" s="229"/>
      <c r="N31" s="205"/>
      <c r="O31" s="228">
        <f>月菜單!H26</f>
        <v>0</v>
      </c>
      <c r="P31" s="228"/>
      <c r="Q31" s="228"/>
      <c r="R31" s="227"/>
      <c r="S31" s="207">
        <f>月菜單!H27</f>
        <v>0</v>
      </c>
      <c r="T31" s="228" t="s">
        <v>70</v>
      </c>
      <c r="U31" s="229"/>
    </row>
    <row r="32" spans="1:23" s="10" customFormat="1" ht="18.75" customHeight="1">
      <c r="A32" s="1032" t="s">
        <v>24</v>
      </c>
      <c r="B32" s="1033"/>
      <c r="C32" s="47"/>
      <c r="D32" s="46"/>
      <c r="E32" s="49"/>
      <c r="F32" s="48" t="s">
        <v>24</v>
      </c>
      <c r="G32" s="47"/>
      <c r="H32" s="47"/>
      <c r="I32" s="49"/>
      <c r="J32" s="48" t="s">
        <v>25</v>
      </c>
      <c r="K32" s="47"/>
      <c r="L32" s="47"/>
      <c r="M32" s="49"/>
      <c r="N32" s="48" t="s">
        <v>25</v>
      </c>
      <c r="O32" s="47"/>
      <c r="P32" s="47"/>
      <c r="Q32" s="47"/>
      <c r="R32" s="48" t="s">
        <v>24</v>
      </c>
      <c r="S32" s="47"/>
      <c r="T32" s="47"/>
      <c r="U32" s="50"/>
    </row>
    <row r="33" spans="1:21" s="10" customFormat="1" ht="18.75" customHeight="1">
      <c r="A33" s="933" t="s">
        <v>26</v>
      </c>
      <c r="B33" s="892" t="s">
        <v>27</v>
      </c>
      <c r="C33" s="893"/>
      <c r="D33" s="52"/>
      <c r="E33" s="52"/>
      <c r="F33" s="892" t="s">
        <v>27</v>
      </c>
      <c r="G33" s="893"/>
      <c r="H33" s="52"/>
      <c r="I33" s="52"/>
      <c r="J33" s="892" t="s">
        <v>27</v>
      </c>
      <c r="K33" s="893"/>
      <c r="L33" s="52"/>
      <c r="M33" s="52"/>
      <c r="N33" s="892" t="s">
        <v>27</v>
      </c>
      <c r="O33" s="893"/>
      <c r="P33" s="52"/>
      <c r="Q33" s="52"/>
      <c r="R33" s="892" t="s">
        <v>27</v>
      </c>
      <c r="S33" s="893"/>
      <c r="T33" s="52"/>
      <c r="U33" s="53"/>
    </row>
    <row r="34" spans="1:21" s="10" customFormat="1" ht="18.75" customHeight="1">
      <c r="A34" s="933"/>
      <c r="B34" s="891" t="s">
        <v>161</v>
      </c>
      <c r="C34" s="891"/>
      <c r="D34" s="149">
        <v>6.5</v>
      </c>
      <c r="E34" s="54"/>
      <c r="F34" s="891" t="s">
        <v>161</v>
      </c>
      <c r="G34" s="891"/>
      <c r="H34" s="149">
        <v>5.5</v>
      </c>
      <c r="I34" s="54"/>
      <c r="J34" s="891" t="s">
        <v>161</v>
      </c>
      <c r="K34" s="891"/>
      <c r="L34" s="152"/>
      <c r="M34" s="54"/>
      <c r="N34" s="891" t="s">
        <v>161</v>
      </c>
      <c r="O34" s="891"/>
      <c r="P34" s="152"/>
      <c r="Q34" s="54"/>
      <c r="R34" s="891" t="s">
        <v>161</v>
      </c>
      <c r="S34" s="891"/>
      <c r="T34" s="149"/>
      <c r="U34" s="55"/>
    </row>
    <row r="35" spans="1:21" s="10" customFormat="1" ht="18.75" customHeight="1">
      <c r="A35" s="933"/>
      <c r="B35" s="891" t="s">
        <v>158</v>
      </c>
      <c r="C35" s="891"/>
      <c r="D35" s="150">
        <v>2.2799999999999998</v>
      </c>
      <c r="E35" s="54"/>
      <c r="F35" s="891" t="s">
        <v>158</v>
      </c>
      <c r="G35" s="891"/>
      <c r="H35" s="150">
        <v>3</v>
      </c>
      <c r="I35" s="54"/>
      <c r="J35" s="891" t="s">
        <v>158</v>
      </c>
      <c r="K35" s="891"/>
      <c r="L35" s="150"/>
      <c r="M35" s="54"/>
      <c r="N35" s="891" t="s">
        <v>158</v>
      </c>
      <c r="O35" s="891"/>
      <c r="P35" s="150"/>
      <c r="Q35" s="56"/>
      <c r="R35" s="891" t="s">
        <v>158</v>
      </c>
      <c r="S35" s="891"/>
      <c r="T35" s="150"/>
      <c r="U35" s="55"/>
    </row>
    <row r="36" spans="1:21" s="10" customFormat="1" ht="18.75" customHeight="1">
      <c r="A36" s="933"/>
      <c r="B36" s="891" t="s">
        <v>6</v>
      </c>
      <c r="C36" s="891"/>
      <c r="D36" s="150">
        <v>1.99</v>
      </c>
      <c r="E36" s="54"/>
      <c r="F36" s="891" t="s">
        <v>6</v>
      </c>
      <c r="G36" s="891"/>
      <c r="H36" s="155">
        <v>1.81</v>
      </c>
      <c r="I36" s="54"/>
      <c r="J36" s="891" t="s">
        <v>6</v>
      </c>
      <c r="K36" s="891"/>
      <c r="L36" s="150"/>
      <c r="M36" s="54"/>
      <c r="N36" s="891" t="s">
        <v>6</v>
      </c>
      <c r="O36" s="891"/>
      <c r="P36" s="150"/>
      <c r="Q36" s="56"/>
      <c r="R36" s="891" t="s">
        <v>6</v>
      </c>
      <c r="S36" s="891"/>
      <c r="T36" s="150"/>
      <c r="U36" s="55"/>
    </row>
    <row r="37" spans="1:21" s="10" customFormat="1" ht="18.75" customHeight="1">
      <c r="A37" s="933"/>
      <c r="B37" s="891" t="s">
        <v>159</v>
      </c>
      <c r="C37" s="891"/>
      <c r="D37" s="150">
        <v>2.5</v>
      </c>
      <c r="E37" s="54"/>
      <c r="F37" s="891" t="s">
        <v>159</v>
      </c>
      <c r="G37" s="891"/>
      <c r="H37" s="150">
        <v>2.5</v>
      </c>
      <c r="I37" s="54"/>
      <c r="J37" s="891" t="s">
        <v>159</v>
      </c>
      <c r="K37" s="891"/>
      <c r="L37" s="115"/>
      <c r="M37" s="54"/>
      <c r="N37" s="891" t="s">
        <v>159</v>
      </c>
      <c r="O37" s="891"/>
      <c r="P37" s="150"/>
      <c r="Q37" s="54"/>
      <c r="R37" s="891" t="s">
        <v>159</v>
      </c>
      <c r="S37" s="891"/>
      <c r="T37" s="150"/>
      <c r="U37" s="55"/>
    </row>
    <row r="38" spans="1:21" s="10" customFormat="1" ht="18.75" customHeight="1">
      <c r="A38" s="933"/>
      <c r="B38" s="891" t="s">
        <v>7</v>
      </c>
      <c r="C38" s="891"/>
      <c r="D38" s="76">
        <v>0</v>
      </c>
      <c r="E38" s="54"/>
      <c r="F38" s="891" t="s">
        <v>7</v>
      </c>
      <c r="G38" s="891"/>
      <c r="H38" s="117">
        <v>1</v>
      </c>
      <c r="I38" s="54"/>
      <c r="J38" s="891" t="s">
        <v>7</v>
      </c>
      <c r="K38" s="891"/>
      <c r="L38" s="76"/>
      <c r="M38" s="54"/>
      <c r="N38" s="891" t="s">
        <v>7</v>
      </c>
      <c r="O38" s="891"/>
      <c r="P38" s="151"/>
      <c r="Q38" s="54"/>
      <c r="R38" s="891" t="s">
        <v>7</v>
      </c>
      <c r="S38" s="891"/>
      <c r="T38" s="76"/>
      <c r="U38" s="55"/>
    </row>
    <row r="39" spans="1:21" s="10" customFormat="1" ht="18.75" customHeight="1" thickBot="1">
      <c r="A39" s="933"/>
      <c r="B39" s="895" t="s">
        <v>160</v>
      </c>
      <c r="C39" s="895"/>
      <c r="D39" s="77">
        <v>0</v>
      </c>
      <c r="E39" s="74"/>
      <c r="F39" s="895" t="s">
        <v>160</v>
      </c>
      <c r="G39" s="895"/>
      <c r="H39" s="77">
        <v>0</v>
      </c>
      <c r="I39" s="74"/>
      <c r="J39" s="895" t="s">
        <v>160</v>
      </c>
      <c r="K39" s="895"/>
      <c r="L39" s="77"/>
      <c r="M39" s="74"/>
      <c r="N39" s="895" t="s">
        <v>160</v>
      </c>
      <c r="O39" s="895"/>
      <c r="P39" s="77"/>
      <c r="Q39" s="74"/>
      <c r="R39" s="895" t="s">
        <v>160</v>
      </c>
      <c r="S39" s="895"/>
      <c r="T39" s="77"/>
      <c r="U39" s="75"/>
    </row>
    <row r="40" spans="1:21" s="10" customFormat="1" ht="18.75" customHeight="1" thickBot="1">
      <c r="A40" s="934"/>
      <c r="B40" s="921" t="s">
        <v>76</v>
      </c>
      <c r="C40" s="890"/>
      <c r="D40" s="78">
        <f>D34*70+D35*75+D36*25+D37*45+D38*60+D39*120</f>
        <v>788.25</v>
      </c>
      <c r="E40" s="79"/>
      <c r="F40" s="890" t="s">
        <v>76</v>
      </c>
      <c r="G40" s="890"/>
      <c r="H40" s="78">
        <f>H34*70+H35*75+H36*25+H37*45+H38*60+H39*120</f>
        <v>827.75</v>
      </c>
      <c r="I40" s="80"/>
      <c r="J40" s="890" t="s">
        <v>76</v>
      </c>
      <c r="K40" s="890"/>
      <c r="L40" s="78">
        <f>L34*70+L35*75+L36*25+L37*45+L38*60+L39*120</f>
        <v>0</v>
      </c>
      <c r="M40" s="80"/>
      <c r="N40" s="890" t="s">
        <v>76</v>
      </c>
      <c r="O40" s="890"/>
      <c r="P40" s="78">
        <f>P34*70+P35*75+P36*25+P37*45+P38*60+P39*120</f>
        <v>0</v>
      </c>
      <c r="Q40" s="80"/>
      <c r="R40" s="890" t="s">
        <v>76</v>
      </c>
      <c r="S40" s="890"/>
      <c r="T40" s="78">
        <f>T34*70+T35*75+T36*25+T37*45+T38*60+T39*120</f>
        <v>0</v>
      </c>
      <c r="U40" s="81"/>
    </row>
    <row r="41" spans="1:21" s="11" customFormat="1" ht="25.5" customHeight="1">
      <c r="A41" s="57"/>
      <c r="B41" s="58" t="s">
        <v>28</v>
      </c>
      <c r="C41" s="58"/>
      <c r="D41" s="58"/>
      <c r="E41" s="58"/>
      <c r="F41" s="58"/>
      <c r="G41" s="58"/>
      <c r="H41" s="58" t="s">
        <v>29</v>
      </c>
      <c r="I41" s="58"/>
      <c r="J41" s="58"/>
      <c r="K41" s="58"/>
      <c r="L41" s="58"/>
      <c r="M41" s="58"/>
      <c r="N41" s="58"/>
      <c r="O41" s="58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32" t="s">
        <v>94</v>
      </c>
      <c r="B42" s="932"/>
      <c r="C42" s="932"/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32" t="s">
        <v>32</v>
      </c>
      <c r="B44" s="932"/>
      <c r="C44" s="932"/>
      <c r="D44" s="932"/>
      <c r="E44" s="932"/>
      <c r="F44" s="932"/>
      <c r="G44" s="932"/>
      <c r="H44" s="932"/>
      <c r="I44" s="932"/>
      <c r="J44" s="932"/>
      <c r="K44" s="932"/>
      <c r="L44" s="932"/>
      <c r="M44" s="932"/>
      <c r="N44" s="59"/>
      <c r="O44" s="59"/>
      <c r="P44" s="59"/>
      <c r="Q44" s="59"/>
      <c r="R44" s="59"/>
      <c r="S44" s="59"/>
      <c r="T44" s="59"/>
      <c r="U44" s="59"/>
    </row>
    <row r="45" spans="1:21" s="10" customFormat="1" ht="18.75" customHeight="1">
      <c r="A45" s="69"/>
      <c r="B45" s="69"/>
      <c r="C45" s="70"/>
      <c r="D45" s="71"/>
      <c r="E45" s="69"/>
      <c r="F45" s="69"/>
      <c r="G45" s="70"/>
      <c r="H45" s="70"/>
      <c r="I45" s="69"/>
      <c r="J45" s="69"/>
      <c r="K45" s="70"/>
      <c r="L45" s="70"/>
      <c r="M45" s="69"/>
      <c r="N45" s="69"/>
      <c r="O45" s="70"/>
      <c r="P45" s="70"/>
      <c r="Q45" s="70"/>
      <c r="R45" s="69"/>
      <c r="S45" s="70"/>
      <c r="T45" s="70"/>
      <c r="U45" s="72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2" t="s">
        <v>101</v>
      </c>
      <c r="B1" s="82" t="s">
        <v>102</v>
      </c>
      <c r="C1" s="82" t="s">
        <v>103</v>
      </c>
      <c r="D1" s="83" t="s">
        <v>104</v>
      </c>
      <c r="E1" s="84" t="s">
        <v>12</v>
      </c>
      <c r="F1" s="83" t="s">
        <v>105</v>
      </c>
      <c r="G1" s="83" t="s">
        <v>106</v>
      </c>
      <c r="H1" s="83" t="s">
        <v>107</v>
      </c>
      <c r="I1" s="83" t="s">
        <v>108</v>
      </c>
      <c r="J1" s="83" t="s">
        <v>109</v>
      </c>
      <c r="K1" s="83" t="s">
        <v>110</v>
      </c>
      <c r="L1" s="83" t="s">
        <v>111</v>
      </c>
      <c r="M1" s="83" t="s">
        <v>112</v>
      </c>
      <c r="N1" s="83" t="s">
        <v>113</v>
      </c>
      <c r="O1" s="83" t="s">
        <v>114</v>
      </c>
      <c r="P1" s="83" t="s">
        <v>115</v>
      </c>
      <c r="Q1" s="83" t="s">
        <v>116</v>
      </c>
      <c r="R1" s="83" t="s">
        <v>117</v>
      </c>
      <c r="S1" s="116" t="s">
        <v>156</v>
      </c>
      <c r="T1" s="116" t="s">
        <v>157</v>
      </c>
      <c r="U1" s="116" t="s">
        <v>114</v>
      </c>
      <c r="V1" s="116" t="s">
        <v>118</v>
      </c>
      <c r="W1" s="116" t="s">
        <v>15</v>
      </c>
      <c r="X1" s="116" t="s">
        <v>119</v>
      </c>
      <c r="Y1" s="82" t="s">
        <v>120</v>
      </c>
    </row>
    <row r="2" spans="1:25">
      <c r="B2" s="85">
        <f>月菜單!A3</f>
        <v>45628</v>
      </c>
      <c r="C2" t="str">
        <f>月菜單!C3</f>
        <v>白米飯</v>
      </c>
      <c r="E2" t="str">
        <f>月菜單!D3</f>
        <v>香滷雞丁</v>
      </c>
      <c r="I2" t="str">
        <f>月菜單!E3</f>
        <v>白菜滷</v>
      </c>
      <c r="O2" t="str">
        <f>月菜單!F3</f>
        <v>時令蔬菜</v>
      </c>
      <c r="P2" t="str">
        <f>月菜單!G3</f>
        <v>洋芋排骨湯</v>
      </c>
      <c r="Q2">
        <f>月菜單!H3</f>
        <v>0</v>
      </c>
      <c r="S2">
        <f>月菜單!I3</f>
        <v>5.8</v>
      </c>
      <c r="T2">
        <f>月菜單!J3</f>
        <v>2.29</v>
      </c>
      <c r="U2">
        <f>月菜單!K3</f>
        <v>2.15</v>
      </c>
      <c r="V2">
        <f>月菜單!L3</f>
        <v>3.4</v>
      </c>
      <c r="W2">
        <f>月菜單!M3</f>
        <v>0</v>
      </c>
      <c r="X2">
        <f>月菜單!N3</f>
        <v>0</v>
      </c>
      <c r="Y2">
        <f>月菜單!O3</f>
        <v>784.5</v>
      </c>
    </row>
    <row r="3" spans="1:25">
      <c r="B3" s="85">
        <f>月菜單!A4</f>
        <v>45629</v>
      </c>
      <c r="C3" t="str">
        <f>月菜單!C4</f>
        <v>糙米飯</v>
      </c>
      <c r="E3" t="str">
        <f>月菜單!D4</f>
        <v>家鄉肉燥</v>
      </c>
      <c r="I3" t="str">
        <f>月菜單!E4</f>
        <v>京醬干片</v>
      </c>
      <c r="O3" t="str">
        <f>月菜單!F4</f>
        <v>時令蔬菜</v>
      </c>
      <c r="P3" t="str">
        <f>月菜單!G4</f>
        <v>紫菜蛋花湯</v>
      </c>
      <c r="Q3" t="str">
        <f>月菜單!H4</f>
        <v>時令水果</v>
      </c>
      <c r="S3">
        <f>月菜單!I4</f>
        <v>5.5</v>
      </c>
      <c r="T3">
        <f>月菜單!J4</f>
        <v>2.95</v>
      </c>
      <c r="U3">
        <f>月菜單!K4</f>
        <v>1.66</v>
      </c>
      <c r="V3">
        <f>月菜單!L4</f>
        <v>2.5</v>
      </c>
      <c r="W3">
        <f>月菜單!M4</f>
        <v>1</v>
      </c>
      <c r="X3">
        <f>月菜單!N4</f>
        <v>0</v>
      </c>
      <c r="Y3">
        <f>月菜單!O4</f>
        <v>820.25</v>
      </c>
    </row>
    <row r="4" spans="1:25">
      <c r="B4" s="85">
        <f>月菜單!A5</f>
        <v>45630</v>
      </c>
      <c r="C4" t="str">
        <f>月菜單!C5</f>
        <v>白米飯</v>
      </c>
      <c r="E4" t="str">
        <f>月菜單!D5</f>
        <v>蠔油燴飯</v>
      </c>
      <c r="I4" t="str">
        <f>月菜單!E5</f>
        <v>炸雞堡</v>
      </c>
      <c r="O4">
        <f>月菜單!F5</f>
        <v>0</v>
      </c>
      <c r="P4" t="str">
        <f>月菜單!G5</f>
        <v>味噌豆腐湯</v>
      </c>
      <c r="Q4">
        <f>月菜單!H5</f>
        <v>0</v>
      </c>
      <c r="S4">
        <f>月菜單!I5</f>
        <v>5.5</v>
      </c>
      <c r="T4">
        <f>月菜單!J5</f>
        <v>3.9</v>
      </c>
      <c r="U4">
        <f>月菜單!K5</f>
        <v>1.06</v>
      </c>
      <c r="V4">
        <f>月菜單!L5</f>
        <v>2.5</v>
      </c>
      <c r="W4">
        <f>月菜單!M5</f>
        <v>0</v>
      </c>
      <c r="X4">
        <f>月菜單!N5</f>
        <v>0</v>
      </c>
      <c r="Y4">
        <f>月菜單!O5</f>
        <v>816.5</v>
      </c>
    </row>
    <row r="5" spans="1:25">
      <c r="B5" s="85">
        <f>月菜單!A6</f>
        <v>45631</v>
      </c>
      <c r="C5" t="str">
        <f>月菜單!C6</f>
        <v>五穀飯</v>
      </c>
      <c r="E5" t="str">
        <f>月菜單!D6</f>
        <v>三杯雞</v>
      </c>
      <c r="I5" t="str">
        <f>月菜單!E6</f>
        <v>豆瓣寬粉</v>
      </c>
      <c r="O5" t="str">
        <f>月菜單!F6</f>
        <v>有機蔬菜</v>
      </c>
      <c r="P5" t="str">
        <f>月菜單!G6</f>
        <v>柴魚蔬菜湯</v>
      </c>
      <c r="Q5" t="str">
        <f>月菜單!H6</f>
        <v>時令水果</v>
      </c>
      <c r="S5">
        <f>月菜單!I6</f>
        <v>6.7</v>
      </c>
      <c r="T5">
        <f>月菜單!J6</f>
        <v>2.1800000000000002</v>
      </c>
      <c r="U5">
        <f>月菜單!K6</f>
        <v>1.63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845.75</v>
      </c>
    </row>
    <row r="6" spans="1:25">
      <c r="B6" s="85">
        <f>月菜單!A7</f>
        <v>45632</v>
      </c>
      <c r="C6" t="str">
        <f>月菜單!C7</f>
        <v>白米飯</v>
      </c>
      <c r="E6" t="str">
        <f>月菜單!D7</f>
        <v>茄汁肉片</v>
      </c>
      <c r="I6" t="str">
        <f>月菜單!E7</f>
        <v>玉米炒蛋</v>
      </c>
      <c r="O6" t="str">
        <f>月菜單!F7</f>
        <v>時令蔬菜</v>
      </c>
      <c r="P6" t="str">
        <f>月菜單!G7</f>
        <v>綠豆薏仁湯</v>
      </c>
      <c r="Q6">
        <f>月菜單!H7</f>
        <v>0</v>
      </c>
      <c r="S6">
        <f>月菜單!I7</f>
        <v>6.4</v>
      </c>
      <c r="T6">
        <f>月菜單!J7</f>
        <v>2.9</v>
      </c>
      <c r="U6">
        <f>月菜單!K7</f>
        <v>1.26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881.5</v>
      </c>
    </row>
    <row r="7" spans="1:25">
      <c r="B7" s="85">
        <f>月菜單!A8</f>
        <v>45635</v>
      </c>
      <c r="C7" t="str">
        <f>月菜單!C8</f>
        <v>白米飯</v>
      </c>
      <c r="E7" t="str">
        <f>月菜單!D8</f>
        <v>香滷雞腿</v>
      </c>
      <c r="I7" t="str">
        <f>月菜單!E8</f>
        <v>洋蔥炒甜不辣</v>
      </c>
      <c r="O7" t="str">
        <f>月菜單!F8</f>
        <v>時令蔬菜</v>
      </c>
      <c r="P7" t="str">
        <f>月菜單!G8</f>
        <v>南瓜湯</v>
      </c>
      <c r="Q7" t="str">
        <f>月菜單!H8</f>
        <v>履歷豆奶</v>
      </c>
      <c r="S7">
        <f>月菜單!I8</f>
        <v>6.2</v>
      </c>
      <c r="T7">
        <f>月菜單!J8</f>
        <v>2.69</v>
      </c>
      <c r="U7">
        <f>月菜單!K8</f>
        <v>1.21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778.5</v>
      </c>
    </row>
    <row r="8" spans="1:25">
      <c r="B8" s="85">
        <f>月菜單!A9</f>
        <v>45636</v>
      </c>
      <c r="C8" t="str">
        <f>月菜單!C9</f>
        <v>糙米飯</v>
      </c>
      <c r="E8" t="str">
        <f>月菜單!D9</f>
        <v>壽喜燒肉片</v>
      </c>
      <c r="I8" t="str">
        <f>月菜單!E9</f>
        <v>高麗菜炒蛋</v>
      </c>
      <c r="O8" t="str">
        <f>月菜單!F9</f>
        <v>時令蔬菜</v>
      </c>
      <c r="P8" t="str">
        <f>月菜單!G9</f>
        <v>牛蒡雞湯</v>
      </c>
      <c r="Q8" t="str">
        <f>月菜單!H9</f>
        <v>時令水果</v>
      </c>
      <c r="S8">
        <f>月菜單!I9</f>
        <v>5.5</v>
      </c>
      <c r="T8">
        <f>月菜單!J9</f>
        <v>2.9</v>
      </c>
      <c r="U8">
        <f>月菜單!K9</f>
        <v>1.99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824.75</v>
      </c>
    </row>
    <row r="9" spans="1:25">
      <c r="B9" s="85">
        <f>月菜單!A10</f>
        <v>45637</v>
      </c>
      <c r="C9" t="str">
        <f>月菜單!C10</f>
        <v>麵條</v>
      </c>
      <c r="E9" t="str">
        <f>月菜單!D10</f>
        <v>沙茶魚羹</v>
      </c>
      <c r="I9" t="str">
        <f>月菜單!E10</f>
        <v>香滷雞翅</v>
      </c>
      <c r="O9">
        <f>月菜單!F10</f>
        <v>0</v>
      </c>
      <c r="P9">
        <f>月菜單!G10</f>
        <v>0</v>
      </c>
      <c r="Q9">
        <f>月菜單!H10</f>
        <v>0</v>
      </c>
      <c r="S9">
        <f>月菜單!I10</f>
        <v>5.6</v>
      </c>
      <c r="T9">
        <f>月菜單!J10</f>
        <v>2.5</v>
      </c>
      <c r="U9">
        <f>月菜單!K10</f>
        <v>1.02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717.5</v>
      </c>
    </row>
    <row r="10" spans="1:25">
      <c r="B10" s="85">
        <f>月菜單!A11</f>
        <v>45638</v>
      </c>
      <c r="C10" t="str">
        <f>月菜單!C11</f>
        <v>紫米飯</v>
      </c>
      <c r="E10" t="str">
        <f>月菜單!D11</f>
        <v>麻油魚丁</v>
      </c>
      <c r="I10" t="str">
        <f>月菜單!E11</f>
        <v>香蒜洋芋</v>
      </c>
      <c r="O10" t="str">
        <f>月菜單!F11</f>
        <v>有機蔬菜</v>
      </c>
      <c r="P10" t="str">
        <f>月菜單!G11</f>
        <v>肉骨茶湯</v>
      </c>
      <c r="Q10" t="str">
        <f>月菜單!H11</f>
        <v>時令水果</v>
      </c>
      <c r="S10">
        <f>月菜單!I11</f>
        <v>6.2</v>
      </c>
      <c r="T10">
        <f>月菜單!J11</f>
        <v>3.1</v>
      </c>
      <c r="U10">
        <f>月菜單!K11</f>
        <v>1.5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876.5</v>
      </c>
    </row>
    <row r="11" spans="1:25">
      <c r="B11" s="85">
        <f>月菜單!A12</f>
        <v>45639</v>
      </c>
      <c r="C11" t="str">
        <f>月菜單!C12</f>
        <v>白米飯</v>
      </c>
      <c r="E11" t="str">
        <f>月菜單!D12</f>
        <v>塔香肉絲</v>
      </c>
      <c r="I11" t="str">
        <f>月菜單!E12</f>
        <v>胡蘿蔔炒蛋</v>
      </c>
      <c r="O11" t="str">
        <f>月菜單!F12</f>
        <v>時令蔬菜</v>
      </c>
      <c r="P11" t="str">
        <f>月菜單!G12</f>
        <v>味噌蔬菜湯</v>
      </c>
      <c r="Q11">
        <f>月菜單!H12</f>
        <v>0</v>
      </c>
      <c r="S11">
        <f>月菜單!I12</f>
        <v>5.5</v>
      </c>
      <c r="T11">
        <f>月菜單!J12</f>
        <v>2.8</v>
      </c>
      <c r="U11">
        <f>月菜單!K12</f>
        <v>1.99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853.25</v>
      </c>
    </row>
    <row r="12" spans="1:25">
      <c r="B12" s="85">
        <f>月菜單!A13</f>
        <v>45642</v>
      </c>
      <c r="C12" t="str">
        <f>月菜單!C13</f>
        <v>白米飯</v>
      </c>
      <c r="E12" t="str">
        <f>月菜單!D13</f>
        <v>香滷雞翅</v>
      </c>
      <c r="I12" t="str">
        <f>月菜單!E13</f>
        <v>茄汁洋蔥黑輪</v>
      </c>
      <c r="O12" t="str">
        <f>月菜單!F13</f>
        <v>時令蔬菜</v>
      </c>
      <c r="P12" t="str">
        <f>月菜單!G13</f>
        <v>蘿蔔排骨湯</v>
      </c>
      <c r="Q12">
        <f>月菜單!H13</f>
        <v>0</v>
      </c>
      <c r="S12">
        <f>月菜單!I13</f>
        <v>5.8</v>
      </c>
      <c r="T12">
        <f>月菜單!J13</f>
        <v>2.1800000000000002</v>
      </c>
      <c r="U12">
        <f>月菜單!K13</f>
        <v>1.29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774.25</v>
      </c>
    </row>
    <row r="13" spans="1:25">
      <c r="B13" s="85">
        <f>月菜單!A14</f>
        <v>45643</v>
      </c>
      <c r="C13" t="str">
        <f>月菜單!C14</f>
        <v>糙米飯</v>
      </c>
      <c r="E13" t="str">
        <f>月菜單!D14</f>
        <v>銀蘿肉丁</v>
      </c>
      <c r="I13" t="str">
        <f>月菜單!E14</f>
        <v>干丁肉末</v>
      </c>
      <c r="O13" t="str">
        <f>月菜單!F14</f>
        <v>時令蔬菜</v>
      </c>
      <c r="P13" t="str">
        <f>月菜單!G14</f>
        <v>香菇燉雞湯</v>
      </c>
      <c r="Q13" t="str">
        <f>月菜單!H14</f>
        <v>時令水果</v>
      </c>
      <c r="S13">
        <f>月菜單!I14</f>
        <v>5.7</v>
      </c>
      <c r="T13">
        <f>月菜單!J14</f>
        <v>3.1</v>
      </c>
      <c r="U13">
        <f>月菜單!K14</f>
        <v>1.53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842.25</v>
      </c>
    </row>
    <row r="14" spans="1:25">
      <c r="B14" s="85">
        <f>月菜單!A15</f>
        <v>45644</v>
      </c>
      <c r="C14" t="str">
        <f>月菜單!C15</f>
        <v>白米飯</v>
      </c>
      <c r="E14" t="str">
        <f>月菜單!D15</f>
        <v>蔥油雞肉飯</v>
      </c>
      <c r="I14" t="str">
        <f>月菜單!E15</f>
        <v>蒜香高麗菜</v>
      </c>
      <c r="O14">
        <f>月菜單!F15</f>
        <v>0</v>
      </c>
      <c r="P14" t="str">
        <f>月菜單!G15</f>
        <v>酸辣清湯</v>
      </c>
      <c r="Q14">
        <f>月菜單!H15</f>
        <v>0</v>
      </c>
      <c r="S14">
        <f>月菜單!I15</f>
        <v>5.5</v>
      </c>
      <c r="T14">
        <f>月菜單!J15</f>
        <v>3.6</v>
      </c>
      <c r="U14">
        <f>月菜單!K15</f>
        <v>0.95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791.25</v>
      </c>
    </row>
    <row r="15" spans="1:25">
      <c r="B15" s="85">
        <f>月菜單!A16</f>
        <v>45645</v>
      </c>
      <c r="C15" t="str">
        <f>月菜單!C16</f>
        <v>五穀飯</v>
      </c>
      <c r="E15" t="str">
        <f>月菜單!D16</f>
        <v>照燒雞</v>
      </c>
      <c r="I15" t="str">
        <f>月菜單!E16</f>
        <v>清炒鮮瓜</v>
      </c>
      <c r="O15" t="str">
        <f>月菜單!F16</f>
        <v>有機蔬菜</v>
      </c>
      <c r="P15" t="str">
        <f>月菜單!G16</f>
        <v>玉米濃湯</v>
      </c>
      <c r="Q15" t="str">
        <f>月菜單!H16</f>
        <v>時令水果</v>
      </c>
      <c r="S15">
        <f>月菜單!I16</f>
        <v>5.8</v>
      </c>
      <c r="T15">
        <f>月菜單!J16</f>
        <v>2.29</v>
      </c>
      <c r="U15">
        <f>月菜單!K16</f>
        <v>2.13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803.5</v>
      </c>
    </row>
    <row r="16" spans="1:25">
      <c r="B16" s="85">
        <f>月菜單!A17</f>
        <v>45646</v>
      </c>
      <c r="C16" t="str">
        <f>月菜單!C17</f>
        <v>白米飯</v>
      </c>
      <c r="E16" t="str">
        <f>月菜單!D17</f>
        <v>瓜仔肉末</v>
      </c>
      <c r="I16" t="str">
        <f>月菜單!E17</f>
        <v>洋蔥炒蛋</v>
      </c>
      <c r="O16" t="str">
        <f>月菜單!F17</f>
        <v>時令蔬菜</v>
      </c>
      <c r="P16" t="str">
        <f>月菜單!G17</f>
        <v>紅豆湯圓</v>
      </c>
      <c r="Q16">
        <f>月菜單!H17</f>
        <v>0</v>
      </c>
      <c r="S16">
        <f>月菜單!I17</f>
        <v>6.7</v>
      </c>
      <c r="T16">
        <f>月菜單!J17</f>
        <v>2.8</v>
      </c>
      <c r="U16">
        <f>月菜單!K17</f>
        <v>1.47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900.25</v>
      </c>
    </row>
    <row r="17" spans="2:25">
      <c r="B17" s="85">
        <f>月菜單!A18</f>
        <v>45649</v>
      </c>
      <c r="C17" t="str">
        <f>月菜單!C18</f>
        <v>白米飯</v>
      </c>
      <c r="E17" t="str">
        <f>月菜單!D18</f>
        <v>香滷雞腿</v>
      </c>
      <c r="I17" t="str">
        <f>月菜單!E18</f>
        <v>燒南瓜</v>
      </c>
      <c r="O17" t="str">
        <f>月菜單!F18</f>
        <v>時令蔬菜</v>
      </c>
      <c r="P17" t="str">
        <f>月菜單!G18</f>
        <v>鮮瓜排骨湯</v>
      </c>
      <c r="Q17">
        <f>月菜單!H18</f>
        <v>0</v>
      </c>
      <c r="S17">
        <f>月菜單!I18</f>
        <v>6.3</v>
      </c>
      <c r="T17">
        <f>月菜單!J18</f>
        <v>2.44</v>
      </c>
      <c r="U17">
        <f>月菜單!K18</f>
        <v>1.29</v>
      </c>
      <c r="V17">
        <f>月菜單!L18</f>
        <v>3.4</v>
      </c>
      <c r="W17">
        <f>月菜單!M18</f>
        <v>0</v>
      </c>
      <c r="X17">
        <f>月菜單!N18</f>
        <v>0</v>
      </c>
      <c r="Y17">
        <f>月菜單!O18</f>
        <v>809.25</v>
      </c>
    </row>
    <row r="18" spans="2:25">
      <c r="B18" s="85">
        <f>月菜單!A19</f>
        <v>45650</v>
      </c>
      <c r="C18" t="str">
        <f>月菜單!C19</f>
        <v>糙米飯</v>
      </c>
      <c r="E18" t="str">
        <f>月菜單!D19</f>
        <v>沙茶肉片</v>
      </c>
      <c r="I18" t="str">
        <f>月菜單!E19</f>
        <v>麻婆豆腐</v>
      </c>
      <c r="O18" t="str">
        <f>月菜單!F19</f>
        <v>時令蔬菜</v>
      </c>
      <c r="P18" t="str">
        <f>月菜單!G19</f>
        <v>紫菜湯</v>
      </c>
      <c r="Q18" t="str">
        <f>月菜單!H19</f>
        <v>時令水果</v>
      </c>
      <c r="S18">
        <f>月菜單!I19</f>
        <v>5.5</v>
      </c>
      <c r="T18">
        <f>月菜單!J19</f>
        <v>3.1</v>
      </c>
      <c r="U18">
        <f>月菜單!K19</f>
        <v>1.4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825</v>
      </c>
    </row>
    <row r="19" spans="2:25">
      <c r="B19" s="85">
        <f>月菜單!A20</f>
        <v>45651</v>
      </c>
      <c r="C19" t="str">
        <f>月菜單!C20</f>
        <v>麵條</v>
      </c>
      <c r="E19" t="str">
        <f>月菜單!D20</f>
        <v>紅燒豬肉麵</v>
      </c>
      <c r="I19" t="str">
        <f>月菜單!E20</f>
        <v>香雞排</v>
      </c>
      <c r="O19">
        <f>月菜單!F20</f>
        <v>0</v>
      </c>
      <c r="P19">
        <f>月菜單!G20</f>
        <v>0</v>
      </c>
      <c r="Q19">
        <f>月菜單!H20</f>
        <v>0</v>
      </c>
      <c r="S19">
        <f>月菜單!I20</f>
        <v>6.2</v>
      </c>
      <c r="T19">
        <f>月菜單!J20</f>
        <v>3.5</v>
      </c>
      <c r="U19">
        <f>月菜單!K20</f>
        <v>1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834</v>
      </c>
    </row>
    <row r="20" spans="2:25">
      <c r="B20" s="85">
        <f>月菜單!A21</f>
        <v>45652</v>
      </c>
      <c r="C20" t="str">
        <f>月菜單!C21</f>
        <v>紫米飯</v>
      </c>
      <c r="E20" t="str">
        <f>月菜單!D21</f>
        <v>麻油雞</v>
      </c>
      <c r="I20" t="str">
        <f>月菜單!E21</f>
        <v>枸杞冬瓜</v>
      </c>
      <c r="O20" t="str">
        <f>月菜單!F21</f>
        <v>有機蔬菜</v>
      </c>
      <c r="P20" t="str">
        <f>月菜單!G21</f>
        <v>玉米清湯</v>
      </c>
      <c r="Q20" t="str">
        <f>月菜單!H21</f>
        <v>時令水果</v>
      </c>
      <c r="S20">
        <f>月菜單!I21</f>
        <v>5.6</v>
      </c>
      <c r="T20">
        <f>月菜單!J21</f>
        <v>2.2999999999999998</v>
      </c>
      <c r="U20">
        <f>月菜單!K21</f>
        <v>2.2000000000000002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792</v>
      </c>
    </row>
    <row r="21" spans="2:25">
      <c r="B21" s="85">
        <f>月菜單!A22</f>
        <v>45653</v>
      </c>
      <c r="C21" t="str">
        <f>月菜單!C22</f>
        <v>白米飯</v>
      </c>
      <c r="E21" t="str">
        <f>月菜單!D22</f>
        <v>蘑菇肉絲</v>
      </c>
      <c r="I21" t="str">
        <f>月菜單!E22</f>
        <v>番茄炒蛋</v>
      </c>
      <c r="O21" t="str">
        <f>月菜單!F22</f>
        <v>時令蔬菜</v>
      </c>
      <c r="P21" t="str">
        <f>月菜單!G22</f>
        <v>山藥珍菇湯</v>
      </c>
      <c r="Q21" t="str">
        <f>月菜單!H22</f>
        <v>鮮奶</v>
      </c>
      <c r="S21">
        <f>月菜單!I22</f>
        <v>5.8</v>
      </c>
      <c r="T21">
        <f>月菜單!J22</f>
        <v>2.8</v>
      </c>
      <c r="U21">
        <f>月菜單!K22</f>
        <v>1.73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867.75</v>
      </c>
    </row>
    <row r="22" spans="2:25">
      <c r="B22" s="85">
        <f>月菜單!A23</f>
        <v>45656</v>
      </c>
      <c r="C22" t="str">
        <f>月菜單!C23</f>
        <v>白米飯</v>
      </c>
      <c r="E22" t="str">
        <f>月菜單!D23</f>
        <v>鹽酥雞</v>
      </c>
      <c r="I22" t="str">
        <f>月菜單!E23</f>
        <v>蛋酥白菜滷</v>
      </c>
      <c r="O22" t="str">
        <f>月菜單!F23</f>
        <v>時令蔬菜</v>
      </c>
      <c r="P22" t="str">
        <f>月菜單!G23</f>
        <v>冬瓜海帶湯</v>
      </c>
      <c r="Q22">
        <f>月菜單!H23</f>
        <v>0</v>
      </c>
      <c r="S22">
        <f>月菜單!I23</f>
        <v>6.5</v>
      </c>
      <c r="T22">
        <f>月菜單!J23</f>
        <v>2.2799999999999998</v>
      </c>
      <c r="U22">
        <f>月菜單!K23</f>
        <v>1.99</v>
      </c>
      <c r="V22">
        <f>月菜單!L23</f>
        <v>2.5</v>
      </c>
      <c r="W22">
        <f>月菜單!M23</f>
        <v>0</v>
      </c>
      <c r="X22">
        <f>月菜單!N23</f>
        <v>0</v>
      </c>
      <c r="Y22">
        <f>月菜單!O23</f>
        <v>788.25</v>
      </c>
    </row>
    <row r="23" spans="2:25">
      <c r="B23" s="85">
        <f>月菜單!A24</f>
        <v>45657</v>
      </c>
      <c r="C23" t="str">
        <f>月菜單!C24</f>
        <v>糙米飯</v>
      </c>
      <c r="E23" t="str">
        <f>月菜單!D24</f>
        <v>泰式打拋豬</v>
      </c>
      <c r="I23" t="str">
        <f>月菜單!E24</f>
        <v>客家小炒</v>
      </c>
      <c r="O23" t="str">
        <f>月菜單!F24</f>
        <v>時令蔬菜</v>
      </c>
      <c r="P23" t="str">
        <f>月菜單!G24</f>
        <v>好彩頭湯</v>
      </c>
      <c r="Q23" t="str">
        <f>月菜單!H24</f>
        <v>時令水果</v>
      </c>
      <c r="S23">
        <f>月菜單!I24</f>
        <v>5.5</v>
      </c>
      <c r="T23">
        <f>月菜單!J24</f>
        <v>3</v>
      </c>
      <c r="U23">
        <f>月菜單!K24</f>
        <v>1.81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827.75</v>
      </c>
    </row>
    <row r="24" spans="2:25">
      <c r="B24" s="85">
        <f>月菜單!A25</f>
        <v>0</v>
      </c>
      <c r="C24" t="str">
        <f>月菜單!C25</f>
        <v>白米飯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85">
        <f>月菜單!A26</f>
        <v>0</v>
      </c>
      <c r="C25" t="str">
        <f>月菜單!C26</f>
        <v>五穀飯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85">
        <f>月菜單!A27</f>
        <v>0</v>
      </c>
      <c r="C26" t="str">
        <f>月菜單!C27</f>
        <v>白米飯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09"/>
  </cols>
  <sheetData>
    <row r="1" spans="1:18">
      <c r="A1" s="82" t="s">
        <v>128</v>
      </c>
      <c r="B1" s="82" t="s">
        <v>101</v>
      </c>
      <c r="C1" s="82" t="s">
        <v>129</v>
      </c>
      <c r="D1" s="82" t="s">
        <v>130</v>
      </c>
      <c r="E1" s="82" t="s">
        <v>131</v>
      </c>
      <c r="F1" s="83" t="s">
        <v>132</v>
      </c>
      <c r="G1" s="83" t="s">
        <v>133</v>
      </c>
      <c r="H1" s="83" t="s">
        <v>134</v>
      </c>
      <c r="I1" s="83" t="s">
        <v>135</v>
      </c>
      <c r="J1" s="82" t="s">
        <v>147</v>
      </c>
      <c r="K1" s="83" t="s">
        <v>148</v>
      </c>
      <c r="L1" s="83" t="s">
        <v>149</v>
      </c>
      <c r="M1" s="83" t="s">
        <v>136</v>
      </c>
      <c r="N1" s="110" t="s">
        <v>138</v>
      </c>
      <c r="O1" s="114" t="s">
        <v>152</v>
      </c>
      <c r="P1" s="114" t="s">
        <v>153</v>
      </c>
      <c r="Q1" s="114" t="s">
        <v>137</v>
      </c>
      <c r="R1" s="114" t="s">
        <v>154</v>
      </c>
    </row>
    <row r="2" spans="1:18">
      <c r="A2" s="85">
        <f>第一週!B3</f>
        <v>45628</v>
      </c>
      <c r="C2" t="str">
        <f>第一週!B5</f>
        <v>白米飯</v>
      </c>
      <c r="D2" t="str">
        <f>第一週!C5</f>
        <v>蓬萊米</v>
      </c>
      <c r="E2" s="85">
        <f>A2</f>
        <v>45628</v>
      </c>
      <c r="J2" t="s">
        <v>150</v>
      </c>
      <c r="N2" s="109">
        <f>第一週!E5</f>
        <v>279.39999999999998</v>
      </c>
    </row>
    <row r="3" spans="1:18">
      <c r="A3" s="85">
        <f>第一週!B3</f>
        <v>45628</v>
      </c>
      <c r="C3" t="str">
        <f>第一週!B5</f>
        <v>白米飯</v>
      </c>
      <c r="D3">
        <f>第一週!C6</f>
        <v>0</v>
      </c>
      <c r="E3" s="85">
        <f t="shared" ref="E3:E66" si="0">A3</f>
        <v>45628</v>
      </c>
      <c r="J3" t="s">
        <v>150</v>
      </c>
      <c r="N3" s="109">
        <f>第一週!E6</f>
        <v>0</v>
      </c>
    </row>
    <row r="4" spans="1:18">
      <c r="A4" s="85">
        <f>第一週!B3</f>
        <v>45628</v>
      </c>
      <c r="C4" t="str">
        <f>第一週!B7</f>
        <v>香滷雞丁</v>
      </c>
      <c r="D4" s="100" t="str">
        <f>第一週!C7</f>
        <v>雞排塊切丁</v>
      </c>
      <c r="E4" s="85">
        <f t="shared" si="0"/>
        <v>45628</v>
      </c>
      <c r="J4" t="s">
        <v>150</v>
      </c>
      <c r="N4" s="109">
        <f>第一週!E7</f>
        <v>287.02</v>
      </c>
    </row>
    <row r="5" spans="1:18">
      <c r="A5" s="85">
        <f>第一週!B3</f>
        <v>45628</v>
      </c>
      <c r="C5" t="str">
        <f>第一週!B7</f>
        <v>香滷雞丁</v>
      </c>
      <c r="D5" s="100" t="str">
        <f>第一週!C8</f>
        <v>洋蔥</v>
      </c>
      <c r="E5" s="85">
        <f t="shared" si="0"/>
        <v>45628</v>
      </c>
      <c r="J5" t="s">
        <v>150</v>
      </c>
      <c r="N5" s="109">
        <f>第一週!E8</f>
        <v>111.76</v>
      </c>
    </row>
    <row r="6" spans="1:18">
      <c r="A6" s="85">
        <f>第一週!B3</f>
        <v>45628</v>
      </c>
      <c r="C6" t="str">
        <f>第一週!B7</f>
        <v>香滷雞丁</v>
      </c>
      <c r="D6" s="100">
        <f>第一週!C9</f>
        <v>0</v>
      </c>
      <c r="E6" s="85">
        <f t="shared" si="0"/>
        <v>45628</v>
      </c>
      <c r="J6" t="s">
        <v>150</v>
      </c>
      <c r="N6" s="109">
        <f>第一週!E9</f>
        <v>0</v>
      </c>
    </row>
    <row r="7" spans="1:18">
      <c r="A7" s="85">
        <f>第一週!B3</f>
        <v>45628</v>
      </c>
      <c r="C7" t="str">
        <f>第一週!B7</f>
        <v>香滷雞丁</v>
      </c>
      <c r="D7" s="100">
        <f>第一週!C10</f>
        <v>0</v>
      </c>
      <c r="E7" s="85">
        <f t="shared" si="0"/>
        <v>45628</v>
      </c>
      <c r="J7" t="s">
        <v>150</v>
      </c>
      <c r="N7" s="109">
        <f>第一週!E10</f>
        <v>0</v>
      </c>
    </row>
    <row r="8" spans="1:18">
      <c r="A8" s="85">
        <f>第一週!B3</f>
        <v>45628</v>
      </c>
      <c r="C8" t="str">
        <f>第一週!B7</f>
        <v>香滷雞丁</v>
      </c>
      <c r="D8" s="100">
        <f>第一週!C11</f>
        <v>0</v>
      </c>
      <c r="E8" s="85">
        <f t="shared" si="0"/>
        <v>45628</v>
      </c>
      <c r="J8" t="s">
        <v>150</v>
      </c>
      <c r="N8" s="109">
        <f>第一週!E11</f>
        <v>0</v>
      </c>
    </row>
    <row r="9" spans="1:18">
      <c r="A9" s="85">
        <f>第一週!B3</f>
        <v>45628</v>
      </c>
      <c r="C9" t="str">
        <f>第一週!B7</f>
        <v>香滷雞丁</v>
      </c>
      <c r="D9" s="100">
        <f>第一週!C12</f>
        <v>0</v>
      </c>
      <c r="E9" s="85">
        <f t="shared" si="0"/>
        <v>45628</v>
      </c>
      <c r="J9" t="s">
        <v>150</v>
      </c>
      <c r="N9" s="109">
        <f>第一週!E12</f>
        <v>0</v>
      </c>
    </row>
    <row r="10" spans="1:18">
      <c r="A10" s="85">
        <f>第一週!B3</f>
        <v>45628</v>
      </c>
      <c r="C10" t="str">
        <f>第一週!B13</f>
        <v>白菜滷</v>
      </c>
      <c r="D10" s="100" t="str">
        <f>第一週!C13</f>
        <v>大白菜</v>
      </c>
      <c r="E10" s="85">
        <f t="shared" si="0"/>
        <v>45628</v>
      </c>
      <c r="J10" t="s">
        <v>150</v>
      </c>
      <c r="N10" s="109">
        <f>第一週!E13</f>
        <v>198.12</v>
      </c>
    </row>
    <row r="11" spans="1:18">
      <c r="A11" s="85">
        <f>第一週!B3</f>
        <v>45628</v>
      </c>
      <c r="C11" t="str">
        <f>第一週!B13</f>
        <v>白菜滷</v>
      </c>
      <c r="D11" s="100" t="str">
        <f>第一週!C14</f>
        <v>木耳</v>
      </c>
      <c r="E11" s="85">
        <f t="shared" si="0"/>
        <v>45628</v>
      </c>
      <c r="J11" t="s">
        <v>150</v>
      </c>
      <c r="N11" s="109">
        <f>第一週!E14</f>
        <v>12.7</v>
      </c>
    </row>
    <row r="12" spans="1:18">
      <c r="A12" s="85">
        <f>第一週!B3</f>
        <v>45628</v>
      </c>
      <c r="C12" t="str">
        <f>第一週!B13</f>
        <v>白菜滷</v>
      </c>
      <c r="D12" s="100" t="str">
        <f>第一週!C15</f>
        <v>金針菇</v>
      </c>
      <c r="E12" s="85">
        <f t="shared" si="0"/>
        <v>45628</v>
      </c>
      <c r="J12" t="s">
        <v>150</v>
      </c>
      <c r="N12" s="109">
        <f>第一週!E15</f>
        <v>12.7</v>
      </c>
    </row>
    <row r="13" spans="1:18">
      <c r="A13" s="85">
        <f>第一週!B3</f>
        <v>45628</v>
      </c>
      <c r="C13" t="str">
        <f>第一週!B13</f>
        <v>白菜滷</v>
      </c>
      <c r="D13" s="100" t="str">
        <f>第一週!C16</f>
        <v>絞肉</v>
      </c>
      <c r="E13" s="85">
        <f t="shared" si="0"/>
        <v>45628</v>
      </c>
      <c r="J13" t="s">
        <v>150</v>
      </c>
      <c r="N13" s="109">
        <f>第一週!E16</f>
        <v>30.48</v>
      </c>
    </row>
    <row r="14" spans="1:18">
      <c r="A14" s="85">
        <f>第一週!B3</f>
        <v>45628</v>
      </c>
      <c r="C14" t="str">
        <f>第一週!B13</f>
        <v>白菜滷</v>
      </c>
      <c r="D14" s="100" t="str">
        <f>第一週!C17</f>
        <v>豆皮</v>
      </c>
      <c r="E14" s="85">
        <f t="shared" si="0"/>
        <v>45628</v>
      </c>
      <c r="J14" t="s">
        <v>150</v>
      </c>
      <c r="N14" s="109">
        <f>第一週!E17</f>
        <v>5.08</v>
      </c>
    </row>
    <row r="15" spans="1:18">
      <c r="A15" s="85">
        <f>第一週!B3</f>
        <v>45628</v>
      </c>
      <c r="C15" t="str">
        <f>第一週!B13</f>
        <v>白菜滷</v>
      </c>
      <c r="D15" s="100" t="str">
        <f>第一週!C18</f>
        <v>蝦皮</v>
      </c>
      <c r="E15" s="85">
        <f t="shared" si="0"/>
        <v>45628</v>
      </c>
      <c r="J15" t="s">
        <v>150</v>
      </c>
      <c r="N15" s="109">
        <f>第一週!E18</f>
        <v>0</v>
      </c>
    </row>
    <row r="16" spans="1:18">
      <c r="A16" s="85">
        <f>第一週!B3</f>
        <v>45628</v>
      </c>
      <c r="C16" t="str">
        <f>第一週!B19</f>
        <v>時令蔬菜</v>
      </c>
      <c r="D16" s="100" t="str">
        <f>第一週!C19</f>
        <v>時令蔬菜</v>
      </c>
      <c r="E16" s="85">
        <f t="shared" si="0"/>
        <v>45628</v>
      </c>
      <c r="J16" t="s">
        <v>150</v>
      </c>
      <c r="N16" s="109">
        <f>第一週!E19</f>
        <v>190.5</v>
      </c>
    </row>
    <row r="17" spans="1:14">
      <c r="A17" s="85">
        <f>第一週!B3</f>
        <v>45628</v>
      </c>
      <c r="C17" t="str">
        <f>第一週!B19</f>
        <v>時令蔬菜</v>
      </c>
      <c r="D17" s="100">
        <f>第一週!C20</f>
        <v>0</v>
      </c>
      <c r="E17" s="85">
        <f t="shared" si="0"/>
        <v>45628</v>
      </c>
      <c r="J17" t="s">
        <v>150</v>
      </c>
      <c r="N17" s="109">
        <f>第一週!E20</f>
        <v>0</v>
      </c>
    </row>
    <row r="18" spans="1:14">
      <c r="A18" s="85">
        <f>第一週!B3</f>
        <v>45628</v>
      </c>
      <c r="C18" t="str">
        <f>第一週!B19</f>
        <v>時令蔬菜</v>
      </c>
      <c r="D18" s="100">
        <f>第一週!C21</f>
        <v>0</v>
      </c>
      <c r="E18" s="85">
        <f t="shared" si="0"/>
        <v>45628</v>
      </c>
      <c r="J18" t="s">
        <v>150</v>
      </c>
      <c r="N18" s="109">
        <f>第一週!E21</f>
        <v>0</v>
      </c>
    </row>
    <row r="19" spans="1:14">
      <c r="A19" s="85">
        <f>第一週!B3</f>
        <v>45628</v>
      </c>
      <c r="C19" t="str">
        <f>第一週!B19</f>
        <v>時令蔬菜</v>
      </c>
      <c r="D19" s="100">
        <f>第一週!C22</f>
        <v>0</v>
      </c>
      <c r="E19" s="85">
        <f t="shared" si="0"/>
        <v>45628</v>
      </c>
      <c r="J19" t="s">
        <v>150</v>
      </c>
      <c r="N19" s="109">
        <f>第一週!E22</f>
        <v>0</v>
      </c>
    </row>
    <row r="20" spans="1:14">
      <c r="A20" s="85">
        <f>第一週!B3</f>
        <v>45628</v>
      </c>
      <c r="C20" t="str">
        <f>第一週!B19</f>
        <v>時令蔬菜</v>
      </c>
      <c r="D20" s="100">
        <f>第一週!C23</f>
        <v>0</v>
      </c>
      <c r="E20" s="85">
        <f t="shared" si="0"/>
        <v>45628</v>
      </c>
      <c r="J20" t="s">
        <v>150</v>
      </c>
      <c r="N20" s="109">
        <f>第一週!E23</f>
        <v>0</v>
      </c>
    </row>
    <row r="21" spans="1:14">
      <c r="A21" s="85">
        <f>第一週!B3</f>
        <v>45628</v>
      </c>
      <c r="C21" t="str">
        <f>第一週!B19</f>
        <v>時令蔬菜</v>
      </c>
      <c r="D21" s="100">
        <f>第一週!C24</f>
        <v>0</v>
      </c>
      <c r="E21" s="85">
        <f t="shared" si="0"/>
        <v>45628</v>
      </c>
      <c r="J21" t="s">
        <v>150</v>
      </c>
      <c r="N21" s="109">
        <f>第一週!E24</f>
        <v>0</v>
      </c>
    </row>
    <row r="22" spans="1:14">
      <c r="A22" s="85">
        <f>第一週!B3</f>
        <v>45628</v>
      </c>
      <c r="C22" t="str">
        <f>第一週!B25</f>
        <v>洋芋排骨湯</v>
      </c>
      <c r="D22" s="100" t="str">
        <f>第一週!C25</f>
        <v>馬鈴薯</v>
      </c>
      <c r="E22" s="85">
        <f t="shared" si="0"/>
        <v>45628</v>
      </c>
      <c r="J22" t="s">
        <v>150</v>
      </c>
      <c r="N22" s="109">
        <f>第一週!E25</f>
        <v>76.2</v>
      </c>
    </row>
    <row r="23" spans="1:14">
      <c r="A23" s="85">
        <f>第一週!B3</f>
        <v>45628</v>
      </c>
      <c r="C23" t="str">
        <f>第一週!B25</f>
        <v>洋芋排骨湯</v>
      </c>
      <c r="D23" s="100" t="str">
        <f>第一週!C26</f>
        <v>胡蘿蔔</v>
      </c>
      <c r="E23" s="85">
        <f t="shared" si="0"/>
        <v>45628</v>
      </c>
      <c r="J23" t="s">
        <v>150</v>
      </c>
      <c r="N23" s="109">
        <f>第一週!E26</f>
        <v>20.32</v>
      </c>
    </row>
    <row r="24" spans="1:14">
      <c r="A24" s="85">
        <f>第一週!B3</f>
        <v>45628</v>
      </c>
      <c r="C24" t="str">
        <f>第一週!B25</f>
        <v>洋芋排骨湯</v>
      </c>
      <c r="D24" s="100" t="str">
        <f>第一週!C27</f>
        <v>排骨</v>
      </c>
      <c r="E24" s="85">
        <f t="shared" si="0"/>
        <v>45628</v>
      </c>
      <c r="J24" t="s">
        <v>150</v>
      </c>
      <c r="N24" s="109">
        <f>第一週!E27</f>
        <v>20.32</v>
      </c>
    </row>
    <row r="25" spans="1:14">
      <c r="A25" s="85">
        <f>第一週!B3</f>
        <v>45628</v>
      </c>
      <c r="C25" t="str">
        <f>第一週!B25</f>
        <v>洋芋排骨湯</v>
      </c>
      <c r="D25" s="100">
        <f>第一週!C28</f>
        <v>0</v>
      </c>
      <c r="E25" s="85">
        <f t="shared" si="0"/>
        <v>45628</v>
      </c>
      <c r="J25" t="s">
        <v>150</v>
      </c>
      <c r="N25" s="109">
        <f>第一週!E28</f>
        <v>0</v>
      </c>
    </row>
    <row r="26" spans="1:14">
      <c r="A26" s="85">
        <f>第一週!B3</f>
        <v>45628</v>
      </c>
      <c r="C26" t="str">
        <f>第一週!B25</f>
        <v>洋芋排骨湯</v>
      </c>
      <c r="D26" s="100">
        <f>第一週!C29</f>
        <v>0</v>
      </c>
      <c r="E26" s="85">
        <f t="shared" si="0"/>
        <v>45628</v>
      </c>
      <c r="J26" t="s">
        <v>150</v>
      </c>
      <c r="N26" s="109">
        <f>第一週!E29</f>
        <v>0</v>
      </c>
    </row>
    <row r="27" spans="1:14">
      <c r="A27" s="85">
        <f>第一週!B3</f>
        <v>45628</v>
      </c>
      <c r="C27" t="str">
        <f>第一週!B25</f>
        <v>洋芋排骨湯</v>
      </c>
      <c r="D27" s="100">
        <f>第一週!C30</f>
        <v>0</v>
      </c>
      <c r="E27" s="85">
        <f t="shared" si="0"/>
        <v>45628</v>
      </c>
      <c r="J27" t="s">
        <v>150</v>
      </c>
      <c r="N27" s="109">
        <f>第一週!E30</f>
        <v>0</v>
      </c>
    </row>
    <row r="28" spans="1:14">
      <c r="A28" s="85">
        <f>第一週!B3</f>
        <v>45628</v>
      </c>
      <c r="C28" s="100">
        <f>第一週!C31</f>
        <v>0</v>
      </c>
      <c r="D28" s="100">
        <f>第一週!C31</f>
        <v>0</v>
      </c>
      <c r="E28" s="85">
        <f t="shared" si="0"/>
        <v>45628</v>
      </c>
      <c r="J28" t="s">
        <v>150</v>
      </c>
      <c r="N28" s="109">
        <f>第一週!E31</f>
        <v>2360</v>
      </c>
    </row>
    <row r="29" spans="1:14">
      <c r="A29" s="85">
        <f>第一週!F3</f>
        <v>45629</v>
      </c>
      <c r="C29" t="str">
        <f>第一週!F5</f>
        <v>糙米飯</v>
      </c>
      <c r="D29" t="str">
        <f>第一週!G5</f>
        <v>蓬萊米</v>
      </c>
      <c r="E29" s="85">
        <f t="shared" si="0"/>
        <v>45629</v>
      </c>
      <c r="J29" t="s">
        <v>150</v>
      </c>
      <c r="N29" s="109">
        <f>第一週!I5</f>
        <v>254</v>
      </c>
    </row>
    <row r="30" spans="1:14">
      <c r="A30" s="85">
        <f>第一週!F3</f>
        <v>45629</v>
      </c>
      <c r="C30" t="str">
        <f>第一週!F5</f>
        <v>糙米飯</v>
      </c>
      <c r="D30" t="str">
        <f>第一週!G6</f>
        <v>糙米</v>
      </c>
      <c r="E30" s="85">
        <f t="shared" si="0"/>
        <v>45629</v>
      </c>
      <c r="J30" t="s">
        <v>150</v>
      </c>
      <c r="N30" s="109">
        <f>第一週!I6</f>
        <v>25.4</v>
      </c>
    </row>
    <row r="31" spans="1:14">
      <c r="A31" s="85">
        <f>第一週!F3</f>
        <v>45629</v>
      </c>
      <c r="C31" t="str">
        <f>第一週!F7</f>
        <v>家鄉肉燥</v>
      </c>
      <c r="D31" t="str">
        <f>第一週!G7</f>
        <v>絞肉</v>
      </c>
      <c r="E31" s="85">
        <f t="shared" si="0"/>
        <v>45629</v>
      </c>
      <c r="J31" t="s">
        <v>150</v>
      </c>
      <c r="N31" s="109">
        <f>第一週!I7</f>
        <v>182.88</v>
      </c>
    </row>
    <row r="32" spans="1:14">
      <c r="A32" s="85">
        <f>第一週!F3</f>
        <v>45629</v>
      </c>
      <c r="C32" t="str">
        <f>第一週!F7</f>
        <v>家鄉肉燥</v>
      </c>
      <c r="D32" t="str">
        <f>第一週!G8</f>
        <v>香菇</v>
      </c>
      <c r="E32" s="85">
        <f t="shared" si="0"/>
        <v>45629</v>
      </c>
      <c r="J32" t="s">
        <v>150</v>
      </c>
      <c r="N32" s="109">
        <f>第一週!I8</f>
        <v>15.24</v>
      </c>
    </row>
    <row r="33" spans="1:14">
      <c r="A33" s="85">
        <f>第一週!F3</f>
        <v>45629</v>
      </c>
      <c r="C33" t="str">
        <f>第一週!F7</f>
        <v>家鄉肉燥</v>
      </c>
      <c r="D33" t="str">
        <f>第一週!G9</f>
        <v>白蘿蔔</v>
      </c>
      <c r="E33" s="85">
        <f t="shared" si="0"/>
        <v>45629</v>
      </c>
      <c r="J33" t="s">
        <v>150</v>
      </c>
      <c r="N33" s="109">
        <f>第一週!I9</f>
        <v>121.92</v>
      </c>
    </row>
    <row r="34" spans="1:14">
      <c r="A34" s="85">
        <f>第一週!F3</f>
        <v>45629</v>
      </c>
      <c r="C34" t="str">
        <f>第一週!F7</f>
        <v>家鄉肉燥</v>
      </c>
      <c r="D34" t="str">
        <f>第一週!G10</f>
        <v>油蔥酥</v>
      </c>
      <c r="E34" s="85">
        <f t="shared" si="0"/>
        <v>45629</v>
      </c>
      <c r="J34" t="s">
        <v>150</v>
      </c>
      <c r="N34" s="109">
        <f>第一週!I10</f>
        <v>0</v>
      </c>
    </row>
    <row r="35" spans="1:14">
      <c r="A35" s="85">
        <f>第一週!F3</f>
        <v>45629</v>
      </c>
      <c r="C35" t="str">
        <f>第一週!F7</f>
        <v>家鄉肉燥</v>
      </c>
      <c r="D35" t="str">
        <f>第一週!G11</f>
        <v>紅蔥頭</v>
      </c>
      <c r="E35" s="85">
        <f t="shared" si="0"/>
        <v>45629</v>
      </c>
      <c r="J35" t="s">
        <v>150</v>
      </c>
      <c r="N35" s="109">
        <f>第一週!I11</f>
        <v>0</v>
      </c>
    </row>
    <row r="36" spans="1:14">
      <c r="A36" s="85">
        <f>第一週!F3</f>
        <v>45629</v>
      </c>
      <c r="C36" t="str">
        <f>第一週!F7</f>
        <v>家鄉肉燥</v>
      </c>
      <c r="D36">
        <f>第一週!G12</f>
        <v>0</v>
      </c>
      <c r="E36" s="85">
        <f t="shared" si="0"/>
        <v>45629</v>
      </c>
      <c r="J36" t="s">
        <v>150</v>
      </c>
      <c r="N36" s="109">
        <f>第一週!I12</f>
        <v>0</v>
      </c>
    </row>
    <row r="37" spans="1:14">
      <c r="A37" s="85">
        <f>第一週!F3</f>
        <v>45629</v>
      </c>
      <c r="C37" s="101" t="str">
        <f>第一週!F13</f>
        <v>京醬干片</v>
      </c>
      <c r="D37" t="str">
        <f>第一週!G13</f>
        <v>豆干片</v>
      </c>
      <c r="E37" s="85">
        <f t="shared" si="0"/>
        <v>45629</v>
      </c>
      <c r="J37" t="s">
        <v>150</v>
      </c>
      <c r="N37" s="109">
        <f>第一週!I13</f>
        <v>76.2</v>
      </c>
    </row>
    <row r="38" spans="1:14">
      <c r="A38" s="85">
        <f>第一週!F3</f>
        <v>45629</v>
      </c>
      <c r="C38" s="101" t="str">
        <f>第一週!F13</f>
        <v>京醬干片</v>
      </c>
      <c r="D38" t="str">
        <f>第一週!G14</f>
        <v>胡蘿蔔</v>
      </c>
      <c r="E38" s="85">
        <f t="shared" si="0"/>
        <v>45629</v>
      </c>
      <c r="J38" t="s">
        <v>150</v>
      </c>
      <c r="N38" s="109">
        <f>第一週!I14</f>
        <v>66.040000000000006</v>
      </c>
    </row>
    <row r="39" spans="1:14">
      <c r="A39" s="85">
        <f>第一週!F3</f>
        <v>45629</v>
      </c>
      <c r="C39" s="101" t="str">
        <f>第一週!F13</f>
        <v>京醬干片</v>
      </c>
      <c r="D39" t="str">
        <f>第一週!G15</f>
        <v>木耳</v>
      </c>
      <c r="E39" s="85">
        <f t="shared" si="0"/>
        <v>45629</v>
      </c>
      <c r="J39" t="s">
        <v>150</v>
      </c>
      <c r="N39" s="109">
        <f>第一週!I15</f>
        <v>27.94</v>
      </c>
    </row>
    <row r="40" spans="1:14">
      <c r="A40" s="85">
        <f>第一週!F3</f>
        <v>45629</v>
      </c>
      <c r="C40" s="101" t="str">
        <f>第一週!F13</f>
        <v>京醬干片</v>
      </c>
      <c r="D40" t="str">
        <f>第一週!G16</f>
        <v>肉絲</v>
      </c>
      <c r="E40" s="85">
        <f t="shared" si="0"/>
        <v>45629</v>
      </c>
      <c r="J40" t="s">
        <v>150</v>
      </c>
      <c r="N40" s="109">
        <f>第一週!I16</f>
        <v>7.62</v>
      </c>
    </row>
    <row r="41" spans="1:14">
      <c r="A41" s="85">
        <f>第一週!F3</f>
        <v>45629</v>
      </c>
      <c r="C41" s="101" t="str">
        <f>第一週!F13</f>
        <v>京醬干片</v>
      </c>
      <c r="D41" t="str">
        <f>第一週!G17</f>
        <v>甜麵醬</v>
      </c>
      <c r="E41" s="85">
        <f t="shared" si="0"/>
        <v>45629</v>
      </c>
      <c r="J41" t="s">
        <v>150</v>
      </c>
      <c r="N41" s="109">
        <f>第一週!I17</f>
        <v>0</v>
      </c>
    </row>
    <row r="42" spans="1:14">
      <c r="A42" s="85">
        <f>第一週!F3</f>
        <v>45629</v>
      </c>
      <c r="C42" s="101" t="str">
        <f>第一週!F13</f>
        <v>京醬干片</v>
      </c>
      <c r="D42">
        <f>第一週!G18</f>
        <v>0</v>
      </c>
      <c r="E42" s="85">
        <f t="shared" si="0"/>
        <v>45629</v>
      </c>
      <c r="J42" t="s">
        <v>150</v>
      </c>
      <c r="N42" s="109">
        <f>第一週!I18</f>
        <v>0</v>
      </c>
    </row>
    <row r="43" spans="1:14">
      <c r="A43" s="85">
        <f>第一週!F3</f>
        <v>45629</v>
      </c>
      <c r="C43" t="str">
        <f>第一週!F19</f>
        <v>時令蔬菜</v>
      </c>
      <c r="D43" t="str">
        <f>第一週!G19</f>
        <v>時令蔬菜</v>
      </c>
      <c r="E43" s="85">
        <f t="shared" si="0"/>
        <v>45629</v>
      </c>
      <c r="J43" t="s">
        <v>150</v>
      </c>
      <c r="N43" s="109">
        <f>第一週!I19</f>
        <v>190.5</v>
      </c>
    </row>
    <row r="44" spans="1:14">
      <c r="A44" s="85">
        <f>第一週!F3</f>
        <v>45629</v>
      </c>
      <c r="C44" t="str">
        <f>第一週!F19</f>
        <v>時令蔬菜</v>
      </c>
      <c r="D44">
        <f>第一週!G20</f>
        <v>0</v>
      </c>
      <c r="E44" s="85">
        <f t="shared" si="0"/>
        <v>45629</v>
      </c>
      <c r="J44" t="s">
        <v>150</v>
      </c>
      <c r="N44" s="109">
        <f>第一週!I20</f>
        <v>0</v>
      </c>
    </row>
    <row r="45" spans="1:14">
      <c r="A45" s="85">
        <f>第一週!F3</f>
        <v>45629</v>
      </c>
      <c r="C45" t="str">
        <f>第一週!F19</f>
        <v>時令蔬菜</v>
      </c>
      <c r="D45">
        <f>第一週!G21</f>
        <v>0</v>
      </c>
      <c r="E45" s="85">
        <f t="shared" si="0"/>
        <v>45629</v>
      </c>
      <c r="J45" t="s">
        <v>150</v>
      </c>
      <c r="N45" s="109">
        <f>第一週!I21</f>
        <v>0</v>
      </c>
    </row>
    <row r="46" spans="1:14">
      <c r="A46" s="85">
        <f>第一週!F3</f>
        <v>45629</v>
      </c>
      <c r="C46" t="str">
        <f>第一週!F19</f>
        <v>時令蔬菜</v>
      </c>
      <c r="D46">
        <f>第一週!G22</f>
        <v>0</v>
      </c>
      <c r="E46" s="85">
        <f t="shared" si="0"/>
        <v>45629</v>
      </c>
      <c r="J46" t="s">
        <v>150</v>
      </c>
      <c r="N46" s="109">
        <f>第一週!I22</f>
        <v>0</v>
      </c>
    </row>
    <row r="47" spans="1:14">
      <c r="A47" s="85">
        <f>第一週!F3</f>
        <v>45629</v>
      </c>
      <c r="C47" t="str">
        <f>第一週!F19</f>
        <v>時令蔬菜</v>
      </c>
      <c r="D47">
        <f>第一週!G23</f>
        <v>0</v>
      </c>
      <c r="E47" s="85">
        <f t="shared" si="0"/>
        <v>45629</v>
      </c>
      <c r="J47" t="s">
        <v>150</v>
      </c>
      <c r="N47" s="109">
        <f>第一週!I23</f>
        <v>0</v>
      </c>
    </row>
    <row r="48" spans="1:14">
      <c r="A48" s="85">
        <f>第一週!F3</f>
        <v>45629</v>
      </c>
      <c r="C48" t="str">
        <f>第一週!F19</f>
        <v>時令蔬菜</v>
      </c>
      <c r="D48">
        <f>第一週!G24</f>
        <v>0</v>
      </c>
      <c r="E48" s="85">
        <f t="shared" si="0"/>
        <v>45629</v>
      </c>
      <c r="J48" t="s">
        <v>150</v>
      </c>
      <c r="N48" s="109">
        <f>第一週!I24</f>
        <v>0</v>
      </c>
    </row>
    <row r="49" spans="1:14">
      <c r="A49" s="85">
        <f>第一週!F3</f>
        <v>45629</v>
      </c>
      <c r="C49" t="str">
        <f>第一週!F25</f>
        <v>紫菜蛋花湯</v>
      </c>
      <c r="D49" t="str">
        <f>第一週!G25</f>
        <v>雞蛋</v>
      </c>
      <c r="E49" s="85">
        <f t="shared" si="0"/>
        <v>45629</v>
      </c>
      <c r="J49" t="s">
        <v>150</v>
      </c>
      <c r="N49" s="109">
        <f>第一週!I25</f>
        <v>10.16</v>
      </c>
    </row>
    <row r="50" spans="1:14">
      <c r="A50" s="85">
        <f>第一週!F3</f>
        <v>45629</v>
      </c>
      <c r="C50" t="str">
        <f>第一週!F25</f>
        <v>紫菜蛋花湯</v>
      </c>
      <c r="D50" t="str">
        <f>第一週!G26</f>
        <v>紫菜</v>
      </c>
      <c r="E50" s="85">
        <f t="shared" si="0"/>
        <v>45629</v>
      </c>
      <c r="J50" t="s">
        <v>150</v>
      </c>
      <c r="N50" s="109">
        <f>第一週!I26</f>
        <v>0</v>
      </c>
    </row>
    <row r="51" spans="1:14">
      <c r="A51" s="85">
        <f>第一週!F3</f>
        <v>45629</v>
      </c>
      <c r="C51" t="str">
        <f>第一週!F25</f>
        <v>紫菜蛋花湯</v>
      </c>
      <c r="D51">
        <f>第一週!G27</f>
        <v>0</v>
      </c>
      <c r="E51" s="85">
        <f t="shared" si="0"/>
        <v>45629</v>
      </c>
      <c r="J51" t="s">
        <v>150</v>
      </c>
      <c r="N51" s="109">
        <f>第一週!I27</f>
        <v>0</v>
      </c>
    </row>
    <row r="52" spans="1:14">
      <c r="A52" s="85">
        <f>第一週!F3</f>
        <v>45629</v>
      </c>
      <c r="C52" t="str">
        <f>第一週!F25</f>
        <v>紫菜蛋花湯</v>
      </c>
      <c r="D52">
        <f>第一週!G28</f>
        <v>0</v>
      </c>
      <c r="E52" s="85">
        <f t="shared" si="0"/>
        <v>45629</v>
      </c>
      <c r="J52" t="s">
        <v>150</v>
      </c>
      <c r="N52" s="109">
        <f>第一週!I28</f>
        <v>0</v>
      </c>
    </row>
    <row r="53" spans="1:14">
      <c r="A53" s="85">
        <f>第一週!F3</f>
        <v>45629</v>
      </c>
      <c r="C53" t="str">
        <f>第一週!F25</f>
        <v>紫菜蛋花湯</v>
      </c>
      <c r="D53">
        <f>第一週!G29</f>
        <v>0</v>
      </c>
      <c r="E53" s="85">
        <f t="shared" si="0"/>
        <v>45629</v>
      </c>
      <c r="J53" t="s">
        <v>150</v>
      </c>
      <c r="N53" s="109">
        <f>第一週!I29</f>
        <v>0</v>
      </c>
    </row>
    <row r="54" spans="1:14">
      <c r="A54" s="85">
        <f>第一週!F3</f>
        <v>45629</v>
      </c>
      <c r="C54" t="str">
        <f>第一週!F25</f>
        <v>紫菜蛋花湯</v>
      </c>
      <c r="D54">
        <f>第一週!G30</f>
        <v>0</v>
      </c>
      <c r="E54" s="85">
        <f t="shared" si="0"/>
        <v>45629</v>
      </c>
      <c r="J54" t="s">
        <v>150</v>
      </c>
      <c r="N54" s="109">
        <f>第一週!I30</f>
        <v>0</v>
      </c>
    </row>
    <row r="55" spans="1:14">
      <c r="A55" s="85">
        <f>第一週!F3</f>
        <v>45629</v>
      </c>
      <c r="C55" t="str">
        <f>第一週!G31</f>
        <v>時令水果</v>
      </c>
      <c r="D55" t="str">
        <f>第一週!G31</f>
        <v>時令水果</v>
      </c>
      <c r="E55" s="85">
        <f t="shared" si="0"/>
        <v>45629</v>
      </c>
      <c r="J55" t="s">
        <v>150</v>
      </c>
      <c r="N55" s="109">
        <f>第一週!I31</f>
        <v>2540</v>
      </c>
    </row>
    <row r="56" spans="1:14">
      <c r="A56" s="85">
        <f>第一週!J3</f>
        <v>45630</v>
      </c>
      <c r="C56" t="str">
        <f>第一週!J5</f>
        <v>白米飯</v>
      </c>
      <c r="D56" s="100" t="str">
        <f>第一週!K5</f>
        <v>蓬萊米</v>
      </c>
      <c r="E56" s="85">
        <f t="shared" si="0"/>
        <v>45630</v>
      </c>
      <c r="J56" t="s">
        <v>150</v>
      </c>
      <c r="N56" s="109">
        <f>第一週!M5</f>
        <v>279.39999999999998</v>
      </c>
    </row>
    <row r="57" spans="1:14">
      <c r="A57" s="85">
        <f>第一週!J3</f>
        <v>45630</v>
      </c>
      <c r="C57" t="str">
        <f>第一週!J5</f>
        <v>白米飯</v>
      </c>
      <c r="D57" s="100">
        <f>第一週!K6</f>
        <v>0</v>
      </c>
      <c r="E57" s="85">
        <f t="shared" si="0"/>
        <v>45630</v>
      </c>
      <c r="J57" t="s">
        <v>150</v>
      </c>
      <c r="N57" s="109">
        <f>第一週!M6</f>
        <v>0</v>
      </c>
    </row>
    <row r="58" spans="1:14">
      <c r="A58" s="85">
        <f>第一週!J3</f>
        <v>45630</v>
      </c>
      <c r="C58" t="str">
        <f>第一週!J7</f>
        <v>蠔油燴飯</v>
      </c>
      <c r="D58" s="100" t="str">
        <f>第一週!K7</f>
        <v>洋蔥</v>
      </c>
      <c r="E58" s="85">
        <f t="shared" si="0"/>
        <v>45630</v>
      </c>
      <c r="J58" t="s">
        <v>150</v>
      </c>
      <c r="N58" s="109">
        <f>第一週!M7</f>
        <v>160.02000000000001</v>
      </c>
    </row>
    <row r="59" spans="1:14">
      <c r="A59" s="85">
        <f>第一週!J3</f>
        <v>45630</v>
      </c>
      <c r="C59" t="str">
        <f>第一週!J7</f>
        <v>蠔油燴飯</v>
      </c>
      <c r="D59" s="100" t="str">
        <f>第一週!K8</f>
        <v>胡蘿蔔</v>
      </c>
      <c r="E59" s="85">
        <f t="shared" si="0"/>
        <v>45630</v>
      </c>
      <c r="J59" t="s">
        <v>150</v>
      </c>
      <c r="N59" s="109">
        <f>第一週!M8</f>
        <v>25.4</v>
      </c>
    </row>
    <row r="60" spans="1:14">
      <c r="A60" s="85">
        <f>第一週!J3</f>
        <v>45630</v>
      </c>
      <c r="C60" t="str">
        <f>第一週!J7</f>
        <v>蠔油燴飯</v>
      </c>
      <c r="D60" s="100" t="str">
        <f>第一週!K9</f>
        <v>金針菇</v>
      </c>
      <c r="E60" s="85">
        <f t="shared" si="0"/>
        <v>45630</v>
      </c>
      <c r="J60" t="s">
        <v>150</v>
      </c>
      <c r="N60" s="109">
        <f>第一週!M9</f>
        <v>25.4</v>
      </c>
    </row>
    <row r="61" spans="1:14">
      <c r="A61" s="85">
        <f>第一週!J3</f>
        <v>45630</v>
      </c>
      <c r="C61" t="str">
        <f>第一週!J7</f>
        <v>蠔油燴飯</v>
      </c>
      <c r="D61" s="100" t="str">
        <f>第一週!K10</f>
        <v>香菇</v>
      </c>
      <c r="E61" s="85">
        <f t="shared" si="0"/>
        <v>45630</v>
      </c>
      <c r="J61" t="s">
        <v>150</v>
      </c>
      <c r="N61" s="109">
        <f>第一週!M10</f>
        <v>20.32</v>
      </c>
    </row>
    <row r="62" spans="1:14">
      <c r="A62" s="85">
        <f>第一週!J3</f>
        <v>45630</v>
      </c>
      <c r="C62" t="str">
        <f>第一週!J7</f>
        <v>蠔油燴飯</v>
      </c>
      <c r="D62" s="100" t="str">
        <f>第一週!K11</f>
        <v>肉片</v>
      </c>
      <c r="E62" s="85">
        <f t="shared" si="0"/>
        <v>45630</v>
      </c>
      <c r="J62" t="s">
        <v>150</v>
      </c>
      <c r="N62" s="109">
        <f>第一週!M11</f>
        <v>170.18</v>
      </c>
    </row>
    <row r="63" spans="1:14">
      <c r="A63" s="85">
        <f>第一週!J3</f>
        <v>45630</v>
      </c>
      <c r="C63" t="str">
        <f>第一週!J7</f>
        <v>蠔油燴飯</v>
      </c>
      <c r="D63" s="100" t="str">
        <f>第一週!K12</f>
        <v>蠔油</v>
      </c>
      <c r="E63" s="85">
        <f t="shared" si="0"/>
        <v>45630</v>
      </c>
      <c r="J63" t="s">
        <v>150</v>
      </c>
      <c r="N63" s="109">
        <f>第一週!M12</f>
        <v>0</v>
      </c>
    </row>
    <row r="64" spans="1:14">
      <c r="A64" s="85">
        <f>第一週!J3</f>
        <v>45630</v>
      </c>
      <c r="C64" t="str">
        <f>第一週!J13</f>
        <v>炸雞堡</v>
      </c>
      <c r="D64" s="100" t="str">
        <f>第一週!K14</f>
        <v>雞堡</v>
      </c>
      <c r="E64" s="85">
        <f t="shared" si="0"/>
        <v>45630</v>
      </c>
      <c r="J64" t="s">
        <v>150</v>
      </c>
      <c r="N64" s="109">
        <f>第一週!M13</f>
        <v>0</v>
      </c>
    </row>
    <row r="65" spans="1:14">
      <c r="A65" s="85">
        <f>第一週!J3</f>
        <v>45630</v>
      </c>
      <c r="C65" t="str">
        <f>第一週!J13</f>
        <v>炸雞堡</v>
      </c>
      <c r="D65" s="100">
        <f>第一週!K15</f>
        <v>0</v>
      </c>
      <c r="E65" s="85">
        <f t="shared" si="0"/>
        <v>45630</v>
      </c>
      <c r="J65" t="s">
        <v>150</v>
      </c>
      <c r="N65" s="109">
        <f>第一週!M14</f>
        <v>2540</v>
      </c>
    </row>
    <row r="66" spans="1:14">
      <c r="A66" s="85">
        <f>第一週!J3</f>
        <v>45630</v>
      </c>
      <c r="C66" t="str">
        <f>第一週!J13</f>
        <v>炸雞堡</v>
      </c>
      <c r="D66" s="100">
        <f>第一週!K15</f>
        <v>0</v>
      </c>
      <c r="E66" s="85">
        <f t="shared" si="0"/>
        <v>45630</v>
      </c>
      <c r="J66" t="s">
        <v>150</v>
      </c>
      <c r="N66" s="109">
        <f>第一週!M15</f>
        <v>0</v>
      </c>
    </row>
    <row r="67" spans="1:14">
      <c r="A67" s="85">
        <f>第一週!J3</f>
        <v>45630</v>
      </c>
      <c r="C67" t="str">
        <f>第一週!J13</f>
        <v>炸雞堡</v>
      </c>
      <c r="D67" s="100">
        <f>第一週!K16</f>
        <v>0</v>
      </c>
      <c r="E67" s="85">
        <f t="shared" ref="E67:E130" si="1">A67</f>
        <v>45630</v>
      </c>
      <c r="J67" t="s">
        <v>150</v>
      </c>
      <c r="N67" s="109">
        <f>第一週!M16</f>
        <v>0</v>
      </c>
    </row>
    <row r="68" spans="1:14">
      <c r="A68" s="85">
        <f>第一週!J3</f>
        <v>45630</v>
      </c>
      <c r="C68" t="str">
        <f>第一週!J13</f>
        <v>炸雞堡</v>
      </c>
      <c r="D68" s="100">
        <f>第一週!K17</f>
        <v>0</v>
      </c>
      <c r="E68" s="85">
        <f t="shared" si="1"/>
        <v>45630</v>
      </c>
      <c r="J68" t="s">
        <v>150</v>
      </c>
      <c r="N68" s="109">
        <f>第一週!M17</f>
        <v>0</v>
      </c>
    </row>
    <row r="69" spans="1:14">
      <c r="A69" s="85">
        <f>第一週!J3</f>
        <v>45630</v>
      </c>
      <c r="C69" t="str">
        <f>第一週!J13</f>
        <v>炸雞堡</v>
      </c>
      <c r="D69" s="100">
        <f>第一週!K18</f>
        <v>0</v>
      </c>
      <c r="E69" s="85">
        <f t="shared" si="1"/>
        <v>45630</v>
      </c>
      <c r="J69" t="s">
        <v>150</v>
      </c>
      <c r="N69" s="109">
        <f>第一週!M18</f>
        <v>0</v>
      </c>
    </row>
    <row r="70" spans="1:14">
      <c r="A70" s="85">
        <f>第一週!J3</f>
        <v>45630</v>
      </c>
      <c r="C70">
        <f>第一週!J19</f>
        <v>0</v>
      </c>
      <c r="D70" s="100">
        <f>第一週!K19</f>
        <v>0</v>
      </c>
      <c r="E70" s="85">
        <f t="shared" si="1"/>
        <v>45630</v>
      </c>
      <c r="J70" t="s">
        <v>150</v>
      </c>
      <c r="N70" s="109">
        <f>第一週!M19</f>
        <v>0</v>
      </c>
    </row>
    <row r="71" spans="1:14">
      <c r="A71" s="85">
        <f>第一週!J3</f>
        <v>45630</v>
      </c>
      <c r="C71">
        <f>第一週!J19</f>
        <v>0</v>
      </c>
      <c r="D71" s="100">
        <f>第一週!K20</f>
        <v>0</v>
      </c>
      <c r="E71" s="85">
        <f t="shared" si="1"/>
        <v>45630</v>
      </c>
      <c r="J71" t="s">
        <v>150</v>
      </c>
      <c r="N71" s="109">
        <f>第一週!M20</f>
        <v>0</v>
      </c>
    </row>
    <row r="72" spans="1:14">
      <c r="A72" s="85">
        <f>第一週!J3</f>
        <v>45630</v>
      </c>
      <c r="C72">
        <f>第一週!J19</f>
        <v>0</v>
      </c>
      <c r="D72" s="100">
        <f>第一週!K21</f>
        <v>0</v>
      </c>
      <c r="E72" s="85">
        <f t="shared" si="1"/>
        <v>45630</v>
      </c>
      <c r="J72" t="s">
        <v>150</v>
      </c>
      <c r="N72" s="109">
        <f>第一週!M21</f>
        <v>0</v>
      </c>
    </row>
    <row r="73" spans="1:14">
      <c r="A73" s="85">
        <f>第一週!J3</f>
        <v>45630</v>
      </c>
      <c r="C73">
        <f>第一週!J19</f>
        <v>0</v>
      </c>
      <c r="D73" s="100">
        <f>第一週!K22</f>
        <v>0</v>
      </c>
      <c r="E73" s="85">
        <f t="shared" si="1"/>
        <v>45630</v>
      </c>
      <c r="J73" t="s">
        <v>150</v>
      </c>
      <c r="N73" s="109">
        <f>第一週!M22</f>
        <v>0</v>
      </c>
    </row>
    <row r="74" spans="1:14">
      <c r="A74" s="85">
        <f>第一週!J3</f>
        <v>45630</v>
      </c>
      <c r="C74">
        <f>第一週!J19</f>
        <v>0</v>
      </c>
      <c r="D74" s="100">
        <f>第一週!K23</f>
        <v>0</v>
      </c>
      <c r="E74" s="85">
        <f t="shared" si="1"/>
        <v>45630</v>
      </c>
      <c r="J74" t="s">
        <v>150</v>
      </c>
      <c r="N74" s="109">
        <f>第一週!M23</f>
        <v>0</v>
      </c>
    </row>
    <row r="75" spans="1:14">
      <c r="A75" s="85">
        <f>第一週!J3</f>
        <v>45630</v>
      </c>
      <c r="C75">
        <f>第一週!J19</f>
        <v>0</v>
      </c>
      <c r="D75" s="100">
        <f>第一週!K24</f>
        <v>0</v>
      </c>
      <c r="E75" s="85">
        <f t="shared" si="1"/>
        <v>45630</v>
      </c>
      <c r="J75" t="s">
        <v>150</v>
      </c>
      <c r="N75" s="109">
        <f>第一週!M24</f>
        <v>0</v>
      </c>
    </row>
    <row r="76" spans="1:14">
      <c r="A76" s="85">
        <f>第一週!J3</f>
        <v>45630</v>
      </c>
      <c r="C76" t="str">
        <f>第一週!J25</f>
        <v>味噌豆腐湯</v>
      </c>
      <c r="D76" s="100" t="str">
        <f>第一週!K25</f>
        <v>大白菜</v>
      </c>
      <c r="E76" s="85">
        <f t="shared" si="1"/>
        <v>45630</v>
      </c>
      <c r="J76" t="s">
        <v>150</v>
      </c>
      <c r="N76" s="109">
        <f>第一週!M25</f>
        <v>38.1</v>
      </c>
    </row>
    <row r="77" spans="1:14">
      <c r="A77" s="85">
        <f>第一週!J3</f>
        <v>45630</v>
      </c>
      <c r="C77" t="str">
        <f>第一週!J25</f>
        <v>味噌豆腐湯</v>
      </c>
      <c r="D77" s="100" t="str">
        <f>第一週!K26</f>
        <v>板豆腐</v>
      </c>
      <c r="E77" s="85">
        <f t="shared" si="1"/>
        <v>45630</v>
      </c>
      <c r="J77" t="s">
        <v>150</v>
      </c>
      <c r="N77" s="109">
        <f>第一週!M26</f>
        <v>63.5</v>
      </c>
    </row>
    <row r="78" spans="1:14">
      <c r="A78" s="85">
        <f>第一週!J3</f>
        <v>45630</v>
      </c>
      <c r="C78" t="str">
        <f>第一週!J25</f>
        <v>味噌豆腐湯</v>
      </c>
      <c r="D78" s="100" t="str">
        <f>第一週!K27</f>
        <v>海帶芽</v>
      </c>
      <c r="E78" s="85">
        <f t="shared" si="1"/>
        <v>45630</v>
      </c>
      <c r="J78" t="s">
        <v>150</v>
      </c>
      <c r="N78" s="109">
        <f>第一週!M27</f>
        <v>0</v>
      </c>
    </row>
    <row r="79" spans="1:14">
      <c r="A79" s="85">
        <f>第一週!J3</f>
        <v>45630</v>
      </c>
      <c r="C79" t="str">
        <f>第一週!J25</f>
        <v>味噌豆腐湯</v>
      </c>
      <c r="D79" s="100" t="str">
        <f>第一週!K28</f>
        <v>柴魚片</v>
      </c>
      <c r="E79" s="85">
        <f t="shared" si="1"/>
        <v>45630</v>
      </c>
      <c r="J79" t="s">
        <v>150</v>
      </c>
      <c r="N79" s="109">
        <f>第一週!M28</f>
        <v>0</v>
      </c>
    </row>
    <row r="80" spans="1:14">
      <c r="A80" s="85">
        <f>第一週!J3</f>
        <v>45630</v>
      </c>
      <c r="C80" t="str">
        <f>第一週!J25</f>
        <v>味噌豆腐湯</v>
      </c>
      <c r="D80" s="100" t="str">
        <f>第一週!K29</f>
        <v>味噌</v>
      </c>
      <c r="E80" s="85">
        <f t="shared" si="1"/>
        <v>45630</v>
      </c>
      <c r="J80" t="s">
        <v>150</v>
      </c>
      <c r="N80" s="109">
        <f>第一週!M29</f>
        <v>0</v>
      </c>
    </row>
    <row r="81" spans="1:14">
      <c r="A81" s="85">
        <f>第一週!J3</f>
        <v>45630</v>
      </c>
      <c r="C81" t="str">
        <f>第一週!J25</f>
        <v>味噌豆腐湯</v>
      </c>
      <c r="D81" s="100">
        <f>第一週!K30</f>
        <v>0</v>
      </c>
      <c r="E81" s="85">
        <f t="shared" si="1"/>
        <v>45630</v>
      </c>
      <c r="J81" t="s">
        <v>150</v>
      </c>
      <c r="N81" s="109">
        <f>第一週!M30</f>
        <v>0</v>
      </c>
    </row>
    <row r="82" spans="1:14">
      <c r="A82" s="85">
        <f>第一週!J3</f>
        <v>45630</v>
      </c>
      <c r="C82">
        <f>第一週!K31</f>
        <v>0</v>
      </c>
      <c r="D82" s="100">
        <f>第一週!K31</f>
        <v>0</v>
      </c>
      <c r="E82" s="85">
        <f t="shared" si="1"/>
        <v>45630</v>
      </c>
      <c r="J82" t="s">
        <v>150</v>
      </c>
      <c r="N82" s="109">
        <f>第一週!M31</f>
        <v>2360</v>
      </c>
    </row>
    <row r="83" spans="1:14">
      <c r="A83" s="85">
        <f>第一週!N3</f>
        <v>45631</v>
      </c>
      <c r="C83" t="str">
        <f>第一週!N5</f>
        <v>五穀飯</v>
      </c>
      <c r="D83" t="str">
        <f>第一週!O5</f>
        <v>蓬萊米</v>
      </c>
      <c r="E83" s="85">
        <f t="shared" si="1"/>
        <v>45631</v>
      </c>
      <c r="J83" t="s">
        <v>150</v>
      </c>
      <c r="N83" s="109">
        <f>第一週!Q5</f>
        <v>254</v>
      </c>
    </row>
    <row r="84" spans="1:14">
      <c r="A84" s="85">
        <f>第一週!N3</f>
        <v>45631</v>
      </c>
      <c r="C84" t="str">
        <f>第一週!N5</f>
        <v>五穀飯</v>
      </c>
      <c r="D84" t="str">
        <f>第一週!O6</f>
        <v>五穀米</v>
      </c>
      <c r="E84" s="85">
        <f t="shared" si="1"/>
        <v>45631</v>
      </c>
      <c r="J84" t="s">
        <v>150</v>
      </c>
      <c r="N84" s="109">
        <f>第一週!Q6</f>
        <v>25.4</v>
      </c>
    </row>
    <row r="85" spans="1:14">
      <c r="A85" s="85">
        <f>第一週!N3</f>
        <v>45631</v>
      </c>
      <c r="C85" t="str">
        <f>第一週!N7</f>
        <v>三杯雞</v>
      </c>
      <c r="D85" t="str">
        <f>第一週!O7</f>
        <v>杏鮑菇</v>
      </c>
      <c r="E85" s="85">
        <f t="shared" si="1"/>
        <v>45631</v>
      </c>
      <c r="J85" t="s">
        <v>150</v>
      </c>
      <c r="N85" s="109">
        <f>第一週!Q7</f>
        <v>114.3</v>
      </c>
    </row>
    <row r="86" spans="1:14">
      <c r="A86" s="85">
        <f>第一週!N3</f>
        <v>45631</v>
      </c>
      <c r="C86" t="str">
        <f>第一週!N7</f>
        <v>三杯雞</v>
      </c>
      <c r="D86" t="str">
        <f>第一週!O8</f>
        <v>胡蘿蔔</v>
      </c>
      <c r="E86" s="85">
        <f t="shared" si="1"/>
        <v>45631</v>
      </c>
      <c r="J86" t="s">
        <v>150</v>
      </c>
      <c r="N86" s="109">
        <f>第一週!Q8</f>
        <v>38.1</v>
      </c>
    </row>
    <row r="87" spans="1:14">
      <c r="A87" s="85">
        <f>第一週!N3</f>
        <v>45631</v>
      </c>
      <c r="C87" t="str">
        <f>第一週!N7</f>
        <v>三杯雞</v>
      </c>
      <c r="D87" t="str">
        <f>第一週!O9</f>
        <v>骨腿丁</v>
      </c>
      <c r="E87" s="85">
        <f t="shared" si="1"/>
        <v>45631</v>
      </c>
      <c r="J87" t="s">
        <v>150</v>
      </c>
      <c r="N87" s="109">
        <f>第一週!Q9</f>
        <v>279.39999999999998</v>
      </c>
    </row>
    <row r="88" spans="1:14">
      <c r="A88" s="85">
        <f>第一週!N3</f>
        <v>45631</v>
      </c>
      <c r="C88" t="str">
        <f>第一週!N7</f>
        <v>三杯雞</v>
      </c>
      <c r="D88" t="str">
        <f>第一週!O10</f>
        <v>九層塔</v>
      </c>
      <c r="E88" s="85">
        <f t="shared" si="1"/>
        <v>45631</v>
      </c>
      <c r="J88" t="s">
        <v>150</v>
      </c>
      <c r="N88" s="109">
        <f>第一週!Q10</f>
        <v>0</v>
      </c>
    </row>
    <row r="89" spans="1:14">
      <c r="A89" s="85">
        <f>第一週!N3</f>
        <v>45631</v>
      </c>
      <c r="C89" t="str">
        <f>第一週!N7</f>
        <v>三杯雞</v>
      </c>
      <c r="D89" t="str">
        <f>第一週!O11</f>
        <v>老薑片</v>
      </c>
      <c r="E89" s="85">
        <f t="shared" si="1"/>
        <v>45631</v>
      </c>
      <c r="J89" t="s">
        <v>150</v>
      </c>
      <c r="N89" s="109">
        <f>第一週!Q11</f>
        <v>0</v>
      </c>
    </row>
    <row r="90" spans="1:14">
      <c r="A90" s="85">
        <f>第一週!N3</f>
        <v>45631</v>
      </c>
      <c r="C90" t="str">
        <f>第一週!N7</f>
        <v>三杯雞</v>
      </c>
      <c r="D90">
        <f>第一週!O12</f>
        <v>0</v>
      </c>
      <c r="E90" s="85">
        <f t="shared" si="1"/>
        <v>45631</v>
      </c>
      <c r="J90" t="s">
        <v>150</v>
      </c>
      <c r="N90" s="109">
        <f>第一週!Q12</f>
        <v>0</v>
      </c>
    </row>
    <row r="91" spans="1:14">
      <c r="A91" s="85">
        <f>第一週!N3</f>
        <v>45631</v>
      </c>
      <c r="C91" t="str">
        <f>第一週!N13</f>
        <v>豆瓣寬粉</v>
      </c>
      <c r="D91" t="str">
        <f>第一週!O13</f>
        <v>寬式冬粉</v>
      </c>
      <c r="E91" s="85">
        <f t="shared" si="1"/>
        <v>45631</v>
      </c>
      <c r="J91" t="s">
        <v>150</v>
      </c>
      <c r="N91" s="109">
        <f>第一週!Q13</f>
        <v>48.26</v>
      </c>
    </row>
    <row r="92" spans="1:14">
      <c r="A92" s="85">
        <f>第一週!N3</f>
        <v>45631</v>
      </c>
      <c r="C92" t="str">
        <f>第一週!N13</f>
        <v>豆瓣寬粉</v>
      </c>
      <c r="D92" t="str">
        <f>第一週!O14</f>
        <v>絞肉</v>
      </c>
      <c r="E92" s="85">
        <f t="shared" si="1"/>
        <v>45631</v>
      </c>
      <c r="J92" t="s">
        <v>150</v>
      </c>
      <c r="N92" s="109">
        <f>第一週!Q14</f>
        <v>35.56</v>
      </c>
    </row>
    <row r="93" spans="1:14">
      <c r="A93" s="85">
        <f>第一週!N3</f>
        <v>45631</v>
      </c>
      <c r="C93" t="str">
        <f>第一週!N13</f>
        <v>豆瓣寬粉</v>
      </c>
      <c r="D93" t="str">
        <f>第一週!O15</f>
        <v>豆瓣醬</v>
      </c>
      <c r="E93" s="85">
        <f t="shared" si="1"/>
        <v>45631</v>
      </c>
      <c r="J93" t="s">
        <v>150</v>
      </c>
      <c r="N93" s="109">
        <f>第一週!Q15</f>
        <v>0</v>
      </c>
    </row>
    <row r="94" spans="1:14">
      <c r="A94" s="85">
        <f>第一週!N3</f>
        <v>45631</v>
      </c>
      <c r="C94" t="str">
        <f>第一週!N13</f>
        <v>豆瓣寬粉</v>
      </c>
      <c r="D94" t="str">
        <f>第一週!O16</f>
        <v>蔥花</v>
      </c>
      <c r="E94" s="85">
        <f t="shared" si="1"/>
        <v>45631</v>
      </c>
      <c r="J94" t="s">
        <v>150</v>
      </c>
      <c r="N94" s="109">
        <f>第一週!Q16</f>
        <v>0</v>
      </c>
    </row>
    <row r="95" spans="1:14">
      <c r="A95" s="85">
        <f>第一週!N3</f>
        <v>45631</v>
      </c>
      <c r="C95" t="str">
        <f>第一週!N13</f>
        <v>豆瓣寬粉</v>
      </c>
      <c r="D95">
        <f>第一週!O17</f>
        <v>0</v>
      </c>
      <c r="E95" s="85">
        <f t="shared" si="1"/>
        <v>45631</v>
      </c>
      <c r="J95" t="s">
        <v>150</v>
      </c>
      <c r="N95" s="109">
        <f>第一週!Q17</f>
        <v>0</v>
      </c>
    </row>
    <row r="96" spans="1:14">
      <c r="A96" s="85">
        <f>第一週!N3</f>
        <v>45631</v>
      </c>
      <c r="C96" t="str">
        <f>第一週!N13</f>
        <v>豆瓣寬粉</v>
      </c>
      <c r="D96">
        <f>第一週!O18</f>
        <v>0</v>
      </c>
      <c r="E96" s="85">
        <f t="shared" si="1"/>
        <v>45631</v>
      </c>
      <c r="J96" t="s">
        <v>150</v>
      </c>
      <c r="N96" s="109">
        <f>第一週!Q18</f>
        <v>0</v>
      </c>
    </row>
    <row r="97" spans="1:14">
      <c r="A97" s="85">
        <f>第一週!N3</f>
        <v>45631</v>
      </c>
      <c r="C97" t="str">
        <f>第一週!N19</f>
        <v>有機蔬菜</v>
      </c>
      <c r="D97" t="str">
        <f>第一週!O19</f>
        <v>時令蔬菜</v>
      </c>
      <c r="E97" s="85">
        <f t="shared" si="1"/>
        <v>45631</v>
      </c>
      <c r="J97" t="s">
        <v>150</v>
      </c>
      <c r="N97" s="109">
        <f>第一週!Q19</f>
        <v>190.5</v>
      </c>
    </row>
    <row r="98" spans="1:14">
      <c r="A98" s="85">
        <f>第一週!N3</f>
        <v>45631</v>
      </c>
      <c r="C98" t="str">
        <f>第一週!N19</f>
        <v>有機蔬菜</v>
      </c>
      <c r="D98">
        <f>第一週!O20</f>
        <v>0</v>
      </c>
      <c r="E98" s="85">
        <f t="shared" si="1"/>
        <v>45631</v>
      </c>
      <c r="J98" t="s">
        <v>150</v>
      </c>
      <c r="N98" s="109">
        <f>第一週!Q20</f>
        <v>0</v>
      </c>
    </row>
    <row r="99" spans="1:14">
      <c r="A99" s="85">
        <f>第一週!N3</f>
        <v>45631</v>
      </c>
      <c r="C99" t="str">
        <f>第一週!N19</f>
        <v>有機蔬菜</v>
      </c>
      <c r="D99">
        <f>第一週!O21</f>
        <v>0</v>
      </c>
      <c r="E99" s="85">
        <f t="shared" si="1"/>
        <v>45631</v>
      </c>
      <c r="J99" t="s">
        <v>150</v>
      </c>
      <c r="N99" s="109">
        <f>第一週!Q21</f>
        <v>0</v>
      </c>
    </row>
    <row r="100" spans="1:14">
      <c r="A100" s="85">
        <f>第一週!N3</f>
        <v>45631</v>
      </c>
      <c r="C100" t="str">
        <f>第一週!N19</f>
        <v>有機蔬菜</v>
      </c>
      <c r="D100">
        <f>第一週!O22</f>
        <v>0</v>
      </c>
      <c r="E100" s="85">
        <f t="shared" si="1"/>
        <v>45631</v>
      </c>
      <c r="J100" t="s">
        <v>150</v>
      </c>
      <c r="N100" s="109">
        <f>第一週!Q22</f>
        <v>0</v>
      </c>
    </row>
    <row r="101" spans="1:14">
      <c r="A101" s="85">
        <f>第一週!N3</f>
        <v>45631</v>
      </c>
      <c r="C101" t="str">
        <f>第一週!N19</f>
        <v>有機蔬菜</v>
      </c>
      <c r="D101">
        <f>第一週!O23</f>
        <v>0</v>
      </c>
      <c r="E101" s="85">
        <f t="shared" si="1"/>
        <v>45631</v>
      </c>
      <c r="J101" t="s">
        <v>150</v>
      </c>
      <c r="N101" s="109">
        <f>第一週!Q23</f>
        <v>0</v>
      </c>
    </row>
    <row r="102" spans="1:14">
      <c r="A102" s="85">
        <f>第一週!N3</f>
        <v>45631</v>
      </c>
      <c r="C102" t="str">
        <f>第一週!N19</f>
        <v>有機蔬菜</v>
      </c>
      <c r="D102">
        <f>第一週!O24</f>
        <v>0</v>
      </c>
      <c r="E102" s="85">
        <f t="shared" si="1"/>
        <v>45631</v>
      </c>
      <c r="J102" t="s">
        <v>150</v>
      </c>
      <c r="N102" s="109">
        <f>第一週!Q24</f>
        <v>0</v>
      </c>
    </row>
    <row r="103" spans="1:14">
      <c r="A103" s="85">
        <f>第一週!N3</f>
        <v>45631</v>
      </c>
      <c r="C103" t="str">
        <f>第一週!N25</f>
        <v>柴魚蔬菜湯</v>
      </c>
      <c r="D103" t="str">
        <f>第一週!O25</f>
        <v>高麗菜</v>
      </c>
      <c r="E103" s="85">
        <f t="shared" si="1"/>
        <v>45631</v>
      </c>
      <c r="J103" t="s">
        <v>150</v>
      </c>
      <c r="N103" s="109">
        <f>第一週!Q25</f>
        <v>50.8</v>
      </c>
    </row>
    <row r="104" spans="1:14">
      <c r="A104" s="85">
        <f>第一週!N3</f>
        <v>45631</v>
      </c>
      <c r="C104" t="str">
        <f>第一週!N25</f>
        <v>柴魚蔬菜湯</v>
      </c>
      <c r="D104" t="str">
        <f>第一週!O26</f>
        <v>白蘿蔔</v>
      </c>
      <c r="E104" s="85">
        <f t="shared" si="1"/>
        <v>45631</v>
      </c>
      <c r="J104" t="s">
        <v>150</v>
      </c>
      <c r="N104" s="109">
        <f>第一週!Q26</f>
        <v>12.7</v>
      </c>
    </row>
    <row r="105" spans="1:14">
      <c r="A105" s="85">
        <f>第一週!N3</f>
        <v>45631</v>
      </c>
      <c r="C105" t="str">
        <f>第一週!N25</f>
        <v>柴魚蔬菜湯</v>
      </c>
      <c r="D105" t="str">
        <f>第一週!O27</f>
        <v>鴻禧菇</v>
      </c>
      <c r="E105" s="85">
        <f t="shared" si="1"/>
        <v>45631</v>
      </c>
      <c r="J105" t="s">
        <v>150</v>
      </c>
      <c r="N105" s="109">
        <f>第一週!Q27</f>
        <v>7.62</v>
      </c>
    </row>
    <row r="106" spans="1:14">
      <c r="A106" s="85">
        <f>第一週!N3</f>
        <v>45631</v>
      </c>
      <c r="C106" t="str">
        <f>第一週!N25</f>
        <v>柴魚蔬菜湯</v>
      </c>
      <c r="D106" t="str">
        <f>第一週!O28</f>
        <v>柴魚片</v>
      </c>
      <c r="E106" s="85">
        <f t="shared" si="1"/>
        <v>45631</v>
      </c>
      <c r="J106" t="s">
        <v>150</v>
      </c>
      <c r="N106" s="109">
        <f>第一週!Q28</f>
        <v>0</v>
      </c>
    </row>
    <row r="107" spans="1:14">
      <c r="A107" s="85">
        <f>第一週!N3</f>
        <v>45631</v>
      </c>
      <c r="C107" t="str">
        <f>第一週!N25</f>
        <v>柴魚蔬菜湯</v>
      </c>
      <c r="D107">
        <f>第一週!O29</f>
        <v>0</v>
      </c>
      <c r="E107" s="85">
        <f t="shared" si="1"/>
        <v>45631</v>
      </c>
      <c r="J107" t="s">
        <v>150</v>
      </c>
      <c r="N107" s="109">
        <f>第一週!Q29</f>
        <v>0</v>
      </c>
    </row>
    <row r="108" spans="1:14">
      <c r="A108" s="85">
        <f>第一週!N3</f>
        <v>45631</v>
      </c>
      <c r="C108" t="str">
        <f>第一週!N25</f>
        <v>柴魚蔬菜湯</v>
      </c>
      <c r="D108">
        <f>第一週!O30</f>
        <v>0</v>
      </c>
      <c r="E108" s="85">
        <f t="shared" si="1"/>
        <v>45631</v>
      </c>
      <c r="J108" t="s">
        <v>150</v>
      </c>
      <c r="N108" s="109">
        <f>第一週!Q30</f>
        <v>0</v>
      </c>
    </row>
    <row r="109" spans="1:14">
      <c r="A109" s="85">
        <f>第一週!N3</f>
        <v>45631</v>
      </c>
      <c r="C109" t="str">
        <f>第一週!O31</f>
        <v>時令水果</v>
      </c>
      <c r="D109" t="str">
        <f>第一週!O31</f>
        <v>時令水果</v>
      </c>
      <c r="E109" s="85">
        <f t="shared" si="1"/>
        <v>45631</v>
      </c>
      <c r="J109" t="s">
        <v>150</v>
      </c>
      <c r="N109" s="109">
        <f>第一週!Q31</f>
        <v>2540</v>
      </c>
    </row>
    <row r="110" spans="1:14">
      <c r="A110" s="85">
        <f>第一週!R3</f>
        <v>45632</v>
      </c>
      <c r="C110" t="str">
        <f>第一週!R5</f>
        <v>白米飯</v>
      </c>
      <c r="D110" t="str">
        <f>第一週!S5</f>
        <v>蓬萊米</v>
      </c>
      <c r="E110" s="85">
        <f t="shared" si="1"/>
        <v>45632</v>
      </c>
      <c r="J110" t="s">
        <v>150</v>
      </c>
      <c r="N110" s="109">
        <f>第一週!U5</f>
        <v>279.39999999999998</v>
      </c>
    </row>
    <row r="111" spans="1:14">
      <c r="A111" s="85">
        <f>第一週!R3</f>
        <v>45632</v>
      </c>
      <c r="C111" t="str">
        <f>第一週!R5</f>
        <v>白米飯</v>
      </c>
      <c r="D111">
        <f>第一週!S6</f>
        <v>0</v>
      </c>
      <c r="E111" s="85">
        <f t="shared" si="1"/>
        <v>45632</v>
      </c>
      <c r="J111" t="s">
        <v>150</v>
      </c>
      <c r="N111" s="109">
        <f>第一週!U6</f>
        <v>0</v>
      </c>
    </row>
    <row r="112" spans="1:14">
      <c r="A112" s="85">
        <f>第一週!R3</f>
        <v>45632</v>
      </c>
      <c r="C112" t="str">
        <f>第一週!R7</f>
        <v>茄汁肉片</v>
      </c>
      <c r="D112" t="str">
        <f>第一週!S7</f>
        <v>洋蔥</v>
      </c>
      <c r="E112" s="85">
        <f t="shared" si="1"/>
        <v>45632</v>
      </c>
      <c r="J112" t="s">
        <v>150</v>
      </c>
      <c r="N112" s="109">
        <f>第一週!U7</f>
        <v>114.3</v>
      </c>
    </row>
    <row r="113" spans="1:14">
      <c r="A113" s="85">
        <f>第一週!R3</f>
        <v>45632</v>
      </c>
      <c r="C113" t="str">
        <f>第一週!R7</f>
        <v>茄汁肉片</v>
      </c>
      <c r="D113" t="str">
        <f>第一週!S8</f>
        <v>胡蘿蔔</v>
      </c>
      <c r="E113" s="85">
        <f t="shared" si="1"/>
        <v>45632</v>
      </c>
      <c r="J113" t="s">
        <v>150</v>
      </c>
      <c r="N113" s="109">
        <f>第一週!U8</f>
        <v>15.24</v>
      </c>
    </row>
    <row r="114" spans="1:14">
      <c r="A114" s="85">
        <f>第一週!R3</f>
        <v>45632</v>
      </c>
      <c r="C114" t="str">
        <f>第一週!R7</f>
        <v>茄汁肉片</v>
      </c>
      <c r="D114" t="str">
        <f>第一週!S9</f>
        <v>肉片</v>
      </c>
      <c r="E114" s="85">
        <f t="shared" si="1"/>
        <v>45632</v>
      </c>
      <c r="J114" t="s">
        <v>150</v>
      </c>
      <c r="N114" s="109">
        <f>第一週!U9</f>
        <v>177.8</v>
      </c>
    </row>
    <row r="115" spans="1:14">
      <c r="A115" s="85">
        <f>第一週!R3</f>
        <v>45632</v>
      </c>
      <c r="C115" t="str">
        <f>第一週!R7</f>
        <v>茄汁肉片</v>
      </c>
      <c r="D115" t="str">
        <f>第一週!S10</f>
        <v>番茄醬</v>
      </c>
      <c r="E115" s="85">
        <f t="shared" si="1"/>
        <v>45632</v>
      </c>
      <c r="J115" t="s">
        <v>150</v>
      </c>
      <c r="N115" s="109">
        <f>第一週!U10</f>
        <v>0</v>
      </c>
    </row>
    <row r="116" spans="1:14">
      <c r="A116" s="85">
        <f>第一週!R3</f>
        <v>45632</v>
      </c>
      <c r="C116" t="str">
        <f>第一週!R7</f>
        <v>茄汁肉片</v>
      </c>
      <c r="D116">
        <f>第一週!S11</f>
        <v>0</v>
      </c>
      <c r="E116" s="85">
        <f t="shared" si="1"/>
        <v>45632</v>
      </c>
      <c r="J116" t="s">
        <v>150</v>
      </c>
      <c r="N116" s="109">
        <f>第一週!U11</f>
        <v>0</v>
      </c>
    </row>
    <row r="117" spans="1:14">
      <c r="A117" s="85">
        <f>第一週!R3</f>
        <v>45632</v>
      </c>
      <c r="C117" t="str">
        <f>第一週!R7</f>
        <v>茄汁肉片</v>
      </c>
      <c r="D117">
        <f>第一週!S12</f>
        <v>0</v>
      </c>
      <c r="E117" s="85">
        <f t="shared" si="1"/>
        <v>45632</v>
      </c>
      <c r="J117" t="s">
        <v>150</v>
      </c>
      <c r="N117" s="109">
        <f>第一週!U12</f>
        <v>0</v>
      </c>
    </row>
    <row r="118" spans="1:14">
      <c r="A118" s="85">
        <f>第一週!R3</f>
        <v>45632</v>
      </c>
      <c r="C118" t="str">
        <f>第一週!R13</f>
        <v>玉米炒蛋</v>
      </c>
      <c r="D118" t="str">
        <f>第一週!S13</f>
        <v>玉米粒</v>
      </c>
      <c r="E118" s="85">
        <f t="shared" si="1"/>
        <v>45632</v>
      </c>
      <c r="J118" t="s">
        <v>150</v>
      </c>
      <c r="N118" s="109">
        <f>第一週!U13</f>
        <v>76.2</v>
      </c>
    </row>
    <row r="119" spans="1:14">
      <c r="A119" s="85">
        <f>第一週!R3</f>
        <v>45632</v>
      </c>
      <c r="C119" t="str">
        <f>第一週!R13</f>
        <v>玉米炒蛋</v>
      </c>
      <c r="D119" t="str">
        <f>第一週!S14</f>
        <v>毛豆</v>
      </c>
      <c r="E119" s="85">
        <f t="shared" si="1"/>
        <v>45632</v>
      </c>
      <c r="J119" t="s">
        <v>150</v>
      </c>
      <c r="N119" s="109">
        <f>第一週!U14</f>
        <v>17.78</v>
      </c>
    </row>
    <row r="120" spans="1:14">
      <c r="A120" s="85">
        <f>第一週!R3</f>
        <v>45632</v>
      </c>
      <c r="C120" t="str">
        <f>第一週!R13</f>
        <v>玉米炒蛋</v>
      </c>
      <c r="D120" t="str">
        <f>第一週!S15</f>
        <v>雞蛋</v>
      </c>
      <c r="E120" s="85">
        <f t="shared" si="1"/>
        <v>45632</v>
      </c>
      <c r="J120" t="s">
        <v>150</v>
      </c>
      <c r="N120" s="109">
        <f>第一週!U15</f>
        <v>127</v>
      </c>
    </row>
    <row r="121" spans="1:14">
      <c r="A121" s="85">
        <f>第一週!R3</f>
        <v>45632</v>
      </c>
      <c r="C121" t="str">
        <f>第一週!R13</f>
        <v>玉米炒蛋</v>
      </c>
      <c r="D121" t="str">
        <f>第一週!S16</f>
        <v>蔥花</v>
      </c>
      <c r="E121" s="85">
        <f t="shared" si="1"/>
        <v>45632</v>
      </c>
      <c r="J121" t="s">
        <v>150</v>
      </c>
      <c r="N121" s="109">
        <f>第一週!U16</f>
        <v>0</v>
      </c>
    </row>
    <row r="122" spans="1:14">
      <c r="A122" s="85">
        <f>第一週!R3</f>
        <v>45632</v>
      </c>
      <c r="C122" t="str">
        <f>第一週!R13</f>
        <v>玉米炒蛋</v>
      </c>
      <c r="D122">
        <f>第一週!S17</f>
        <v>0</v>
      </c>
      <c r="E122" s="85">
        <f t="shared" si="1"/>
        <v>45632</v>
      </c>
      <c r="J122" t="s">
        <v>150</v>
      </c>
      <c r="N122" s="109">
        <f>第一週!U17</f>
        <v>0</v>
      </c>
    </row>
    <row r="123" spans="1:14">
      <c r="A123" s="85">
        <f>第一週!R3</f>
        <v>45632</v>
      </c>
      <c r="C123" t="str">
        <f>第一週!R13</f>
        <v>玉米炒蛋</v>
      </c>
      <c r="D123">
        <f>第一週!S18</f>
        <v>0</v>
      </c>
      <c r="E123" s="85">
        <f t="shared" si="1"/>
        <v>45632</v>
      </c>
      <c r="J123" t="s">
        <v>150</v>
      </c>
      <c r="N123" s="109">
        <f>第一週!U18</f>
        <v>0</v>
      </c>
    </row>
    <row r="124" spans="1:14">
      <c r="A124" s="85">
        <f>第一週!R3</f>
        <v>45632</v>
      </c>
      <c r="C124" t="str">
        <f>第一週!R19</f>
        <v>時令蔬菜</v>
      </c>
      <c r="D124" t="str">
        <f>第一週!S19</f>
        <v>時令蔬菜</v>
      </c>
      <c r="E124" s="85">
        <f t="shared" si="1"/>
        <v>45632</v>
      </c>
      <c r="J124" t="s">
        <v>150</v>
      </c>
      <c r="N124" s="109">
        <f>第一週!U19</f>
        <v>190.5</v>
      </c>
    </row>
    <row r="125" spans="1:14">
      <c r="A125" s="85">
        <f>第一週!R3</f>
        <v>45632</v>
      </c>
      <c r="C125" t="str">
        <f>第一週!R19</f>
        <v>時令蔬菜</v>
      </c>
      <c r="D125">
        <f>第一週!S20</f>
        <v>0</v>
      </c>
      <c r="E125" s="85">
        <f t="shared" si="1"/>
        <v>45632</v>
      </c>
      <c r="J125" t="s">
        <v>150</v>
      </c>
      <c r="N125" s="109">
        <f>第一週!U20</f>
        <v>0</v>
      </c>
    </row>
    <row r="126" spans="1:14">
      <c r="A126" s="85">
        <f>第一週!R3</f>
        <v>45632</v>
      </c>
      <c r="C126" t="str">
        <f>第一週!R19</f>
        <v>時令蔬菜</v>
      </c>
      <c r="D126">
        <f>第一週!S21</f>
        <v>0</v>
      </c>
      <c r="E126" s="85">
        <f t="shared" si="1"/>
        <v>45632</v>
      </c>
      <c r="J126" t="s">
        <v>150</v>
      </c>
      <c r="N126" s="109">
        <f>第一週!U21</f>
        <v>0</v>
      </c>
    </row>
    <row r="127" spans="1:14">
      <c r="A127" s="85">
        <f>第一週!R3</f>
        <v>45632</v>
      </c>
      <c r="C127" t="str">
        <f>第一週!R19</f>
        <v>時令蔬菜</v>
      </c>
      <c r="D127">
        <f>第一週!S22</f>
        <v>0</v>
      </c>
      <c r="E127" s="85">
        <f t="shared" si="1"/>
        <v>45632</v>
      </c>
      <c r="J127" t="s">
        <v>150</v>
      </c>
      <c r="N127" s="109">
        <f>第一週!U22</f>
        <v>0</v>
      </c>
    </row>
    <row r="128" spans="1:14">
      <c r="A128" s="85">
        <f>第一週!R3</f>
        <v>45632</v>
      </c>
      <c r="C128" t="str">
        <f>第一週!R19</f>
        <v>時令蔬菜</v>
      </c>
      <c r="D128">
        <f>第一週!S23</f>
        <v>0</v>
      </c>
      <c r="E128" s="85">
        <f t="shared" si="1"/>
        <v>45632</v>
      </c>
      <c r="J128" t="s">
        <v>150</v>
      </c>
      <c r="N128" s="109">
        <f>第一週!U23</f>
        <v>0</v>
      </c>
    </row>
    <row r="129" spans="1:14">
      <c r="A129" s="85">
        <f>第一週!R3</f>
        <v>45632</v>
      </c>
      <c r="C129" t="str">
        <f>第一週!R19</f>
        <v>時令蔬菜</v>
      </c>
      <c r="D129">
        <f>第一週!S24</f>
        <v>0</v>
      </c>
      <c r="E129" s="85">
        <f t="shared" si="1"/>
        <v>45632</v>
      </c>
      <c r="J129" t="s">
        <v>150</v>
      </c>
      <c r="N129" s="109">
        <f>第一週!U24</f>
        <v>0</v>
      </c>
    </row>
    <row r="130" spans="1:14">
      <c r="A130" s="85">
        <f>第一週!R3</f>
        <v>45632</v>
      </c>
      <c r="C130" t="str">
        <f>第一週!R25</f>
        <v>綠豆薏仁湯</v>
      </c>
      <c r="D130" t="str">
        <f>第一週!S25</f>
        <v>綠豆</v>
      </c>
      <c r="E130" s="85">
        <f t="shared" si="1"/>
        <v>45632</v>
      </c>
      <c r="J130" t="s">
        <v>150</v>
      </c>
      <c r="N130" s="109">
        <f>第一週!U25</f>
        <v>20.32</v>
      </c>
    </row>
    <row r="131" spans="1:14">
      <c r="A131" s="85">
        <f>第一週!R3</f>
        <v>45632</v>
      </c>
      <c r="C131" t="str">
        <f>第一週!R25</f>
        <v>綠豆薏仁湯</v>
      </c>
      <c r="D131" t="str">
        <f>第一週!S26</f>
        <v>薏仁</v>
      </c>
      <c r="E131" s="85">
        <f t="shared" ref="E131:E194" si="2">A131</f>
        <v>45632</v>
      </c>
      <c r="J131" t="s">
        <v>150</v>
      </c>
      <c r="N131" s="109">
        <f>第一週!U26</f>
        <v>12.7</v>
      </c>
    </row>
    <row r="132" spans="1:14">
      <c r="A132" s="85">
        <f>第一週!R3</f>
        <v>45632</v>
      </c>
      <c r="C132" t="str">
        <f>第一週!R25</f>
        <v>綠豆薏仁湯</v>
      </c>
      <c r="D132" t="str">
        <f>第一週!S27</f>
        <v>二砂</v>
      </c>
      <c r="E132" s="85">
        <f t="shared" si="2"/>
        <v>45632</v>
      </c>
      <c r="J132" t="s">
        <v>150</v>
      </c>
      <c r="N132" s="109">
        <f>第一週!U27</f>
        <v>0</v>
      </c>
    </row>
    <row r="133" spans="1:14">
      <c r="A133" s="85">
        <f>第一週!R3</f>
        <v>45632</v>
      </c>
      <c r="C133" t="str">
        <f>第一週!R25</f>
        <v>綠豆薏仁湯</v>
      </c>
      <c r="D133">
        <f>第一週!S28</f>
        <v>0</v>
      </c>
      <c r="E133" s="85">
        <f t="shared" si="2"/>
        <v>45632</v>
      </c>
      <c r="J133" t="s">
        <v>150</v>
      </c>
      <c r="N133" s="109">
        <f>第一週!U28</f>
        <v>0</v>
      </c>
    </row>
    <row r="134" spans="1:14">
      <c r="A134" s="85">
        <f>第一週!R3</f>
        <v>45632</v>
      </c>
      <c r="C134" t="str">
        <f>第一週!R25</f>
        <v>綠豆薏仁湯</v>
      </c>
      <c r="D134">
        <f>第一週!S29</f>
        <v>0</v>
      </c>
      <c r="E134" s="85">
        <f t="shared" si="2"/>
        <v>45632</v>
      </c>
      <c r="J134" t="s">
        <v>150</v>
      </c>
      <c r="N134" s="109">
        <f>第一週!U29</f>
        <v>0</v>
      </c>
    </row>
    <row r="135" spans="1:14">
      <c r="A135" s="85">
        <f>第一週!R3</f>
        <v>45632</v>
      </c>
      <c r="C135" t="str">
        <f>第一週!R25</f>
        <v>綠豆薏仁湯</v>
      </c>
      <c r="D135">
        <f>第一週!S30</f>
        <v>0</v>
      </c>
      <c r="E135" s="85">
        <f t="shared" si="2"/>
        <v>45632</v>
      </c>
      <c r="J135" t="s">
        <v>150</v>
      </c>
      <c r="N135" s="109">
        <f>第一週!U30</f>
        <v>0</v>
      </c>
    </row>
    <row r="136" spans="1:14">
      <c r="A136" s="85">
        <f>第一週!R3</f>
        <v>45632</v>
      </c>
      <c r="C136">
        <f>第一週!S31</f>
        <v>0</v>
      </c>
      <c r="D136">
        <f>第一週!S31</f>
        <v>0</v>
      </c>
      <c r="E136" s="85">
        <f t="shared" si="2"/>
        <v>45632</v>
      </c>
      <c r="J136" t="s">
        <v>150</v>
      </c>
      <c r="N136" s="109">
        <f>第一週!U31</f>
        <v>2360</v>
      </c>
    </row>
    <row r="137" spans="1:14">
      <c r="A137" s="85">
        <f>第二週!B3</f>
        <v>45635</v>
      </c>
      <c r="C137" t="str">
        <f>第二週!B5</f>
        <v>白米飯</v>
      </c>
      <c r="D137" t="str">
        <f>第二週!C5</f>
        <v>蓬萊米</v>
      </c>
      <c r="E137" s="85">
        <f t="shared" si="2"/>
        <v>45635</v>
      </c>
      <c r="J137" t="s">
        <v>150</v>
      </c>
      <c r="N137" s="109">
        <f>第二週!E5</f>
        <v>279.39999999999998</v>
      </c>
    </row>
    <row r="138" spans="1:14">
      <c r="A138" s="85">
        <f>第二週!B3</f>
        <v>45635</v>
      </c>
      <c r="C138" t="str">
        <f>第二週!B5</f>
        <v>白米飯</v>
      </c>
      <c r="D138">
        <f>第二週!C6</f>
        <v>0</v>
      </c>
      <c r="E138" s="85">
        <f t="shared" si="2"/>
        <v>45635</v>
      </c>
      <c r="J138" t="s">
        <v>150</v>
      </c>
      <c r="N138" s="109">
        <f>第二週!E6</f>
        <v>0</v>
      </c>
    </row>
    <row r="139" spans="1:14">
      <c r="A139" s="85">
        <f>第二週!B3</f>
        <v>45635</v>
      </c>
      <c r="C139" t="str">
        <f>第二週!B7</f>
        <v>香滷雞腿</v>
      </c>
      <c r="D139" t="str">
        <f>第二週!C7</f>
        <v>雞腿</v>
      </c>
      <c r="E139" s="85">
        <f t="shared" si="2"/>
        <v>45635</v>
      </c>
      <c r="J139" t="s">
        <v>150</v>
      </c>
      <c r="N139" s="109">
        <f>第二週!E7</f>
        <v>2540</v>
      </c>
    </row>
    <row r="140" spans="1:14">
      <c r="A140" s="85">
        <f>第二週!B3</f>
        <v>45635</v>
      </c>
      <c r="C140" t="str">
        <f>第二週!B7</f>
        <v>香滷雞腿</v>
      </c>
      <c r="D140" t="str">
        <f>第二週!C8</f>
        <v>滷包</v>
      </c>
      <c r="E140" s="85">
        <f t="shared" si="2"/>
        <v>45635</v>
      </c>
      <c r="J140" t="s">
        <v>150</v>
      </c>
      <c r="N140" s="109">
        <f>第二週!E8</f>
        <v>0</v>
      </c>
    </row>
    <row r="141" spans="1:14">
      <c r="A141" s="85">
        <f>第二週!B3</f>
        <v>45635</v>
      </c>
      <c r="C141" t="str">
        <f>第二週!B7</f>
        <v>香滷雞腿</v>
      </c>
      <c r="D141">
        <f>第二週!C9</f>
        <v>0</v>
      </c>
      <c r="E141" s="85">
        <f t="shared" si="2"/>
        <v>45635</v>
      </c>
      <c r="J141" t="s">
        <v>150</v>
      </c>
      <c r="N141" s="109">
        <f>第二週!E9</f>
        <v>0</v>
      </c>
    </row>
    <row r="142" spans="1:14">
      <c r="A142" s="85">
        <f>第二週!B3</f>
        <v>45635</v>
      </c>
      <c r="C142" t="str">
        <f>第二週!B7</f>
        <v>香滷雞腿</v>
      </c>
      <c r="D142">
        <f>第二週!C10</f>
        <v>0</v>
      </c>
      <c r="E142" s="85">
        <f t="shared" si="2"/>
        <v>45635</v>
      </c>
      <c r="J142" t="s">
        <v>150</v>
      </c>
      <c r="N142" s="109">
        <f>第二週!E10</f>
        <v>0</v>
      </c>
    </row>
    <row r="143" spans="1:14">
      <c r="A143" s="85">
        <f>第二週!B3</f>
        <v>45635</v>
      </c>
      <c r="C143" t="str">
        <f>第二週!B7</f>
        <v>香滷雞腿</v>
      </c>
      <c r="D143">
        <f>第二週!C11</f>
        <v>0</v>
      </c>
      <c r="E143" s="85">
        <f t="shared" si="2"/>
        <v>45635</v>
      </c>
      <c r="J143" t="s">
        <v>150</v>
      </c>
      <c r="N143" s="109">
        <f>第二週!E11</f>
        <v>0</v>
      </c>
    </row>
    <row r="144" spans="1:14">
      <c r="A144" s="85">
        <f>第二週!B3</f>
        <v>45635</v>
      </c>
      <c r="C144" t="str">
        <f>第二週!B7</f>
        <v>香滷雞腿</v>
      </c>
      <c r="D144">
        <f>第二週!C12</f>
        <v>0</v>
      </c>
      <c r="E144" s="85">
        <f t="shared" si="2"/>
        <v>45635</v>
      </c>
      <c r="J144" t="s">
        <v>150</v>
      </c>
      <c r="N144" s="109">
        <f>第二週!E12</f>
        <v>0</v>
      </c>
    </row>
    <row r="145" spans="1:14">
      <c r="A145" s="85">
        <f>第二週!B3</f>
        <v>45635</v>
      </c>
      <c r="C145" t="str">
        <f>第二週!B13</f>
        <v>洋蔥炒甜不辣</v>
      </c>
      <c r="D145" t="str">
        <f>第二週!C13</f>
        <v>甜不辣</v>
      </c>
      <c r="E145" s="85">
        <f t="shared" si="2"/>
        <v>45635</v>
      </c>
      <c r="J145" t="s">
        <v>150</v>
      </c>
      <c r="N145" s="109">
        <f>第二週!E13</f>
        <v>68.58</v>
      </c>
    </row>
    <row r="146" spans="1:14">
      <c r="A146" s="85">
        <f>第二週!B3</f>
        <v>45635</v>
      </c>
      <c r="C146" t="str">
        <f>第二週!B13</f>
        <v>洋蔥炒甜不辣</v>
      </c>
      <c r="D146" t="str">
        <f>第二週!C14</f>
        <v>洋蔥</v>
      </c>
      <c r="E146" s="85">
        <f t="shared" si="2"/>
        <v>45635</v>
      </c>
      <c r="J146" t="s">
        <v>150</v>
      </c>
      <c r="N146" s="109">
        <f>第二週!E14</f>
        <v>93.98</v>
      </c>
    </row>
    <row r="147" spans="1:14">
      <c r="A147" s="85">
        <f>第二週!B3</f>
        <v>45635</v>
      </c>
      <c r="C147" t="str">
        <f>第二週!B13</f>
        <v>洋蔥炒甜不辣</v>
      </c>
      <c r="D147" t="str">
        <f>第二週!C15</f>
        <v>胡蘿蔔</v>
      </c>
      <c r="E147" s="85">
        <f t="shared" si="2"/>
        <v>45635</v>
      </c>
      <c r="J147" t="s">
        <v>150</v>
      </c>
      <c r="N147" s="109">
        <f>第二週!E15</f>
        <v>22.86</v>
      </c>
    </row>
    <row r="148" spans="1:14">
      <c r="A148" s="85">
        <f>第二週!B3</f>
        <v>45635</v>
      </c>
      <c r="C148" t="str">
        <f>第二週!B13</f>
        <v>洋蔥炒甜不辣</v>
      </c>
      <c r="D148" t="str">
        <f>第二週!C16</f>
        <v>肉絲</v>
      </c>
      <c r="E148" s="85">
        <f t="shared" si="2"/>
        <v>45635</v>
      </c>
      <c r="J148" t="s">
        <v>150</v>
      </c>
      <c r="N148" s="109">
        <f>第二週!E16</f>
        <v>22.86</v>
      </c>
    </row>
    <row r="149" spans="1:14">
      <c r="A149" s="85">
        <f>第二週!B3</f>
        <v>45635</v>
      </c>
      <c r="C149" t="str">
        <f>第二週!B13</f>
        <v>洋蔥炒甜不辣</v>
      </c>
      <c r="D149">
        <f>第二週!C17</f>
        <v>0</v>
      </c>
      <c r="E149" s="85">
        <f t="shared" si="2"/>
        <v>45635</v>
      </c>
      <c r="J149" t="s">
        <v>150</v>
      </c>
      <c r="N149" s="109">
        <f>第二週!E17</f>
        <v>0</v>
      </c>
    </row>
    <row r="150" spans="1:14">
      <c r="A150" s="85">
        <f>第二週!B3</f>
        <v>45635</v>
      </c>
      <c r="C150" t="str">
        <f>第二週!B13</f>
        <v>洋蔥炒甜不辣</v>
      </c>
      <c r="D150">
        <f>第二週!C19</f>
        <v>0</v>
      </c>
      <c r="E150" s="85">
        <f t="shared" si="2"/>
        <v>45635</v>
      </c>
      <c r="J150" t="s">
        <v>150</v>
      </c>
      <c r="N150" s="109">
        <f>第二週!E19</f>
        <v>0</v>
      </c>
    </row>
    <row r="151" spans="1:14">
      <c r="A151" s="85">
        <f>第二週!B3</f>
        <v>45635</v>
      </c>
      <c r="C151" t="str">
        <f>第二週!B20</f>
        <v>時令蔬菜</v>
      </c>
      <c r="D151" t="str">
        <f>第二週!C20</f>
        <v>時令蔬菜</v>
      </c>
      <c r="E151" s="85">
        <f t="shared" si="2"/>
        <v>45635</v>
      </c>
      <c r="J151" t="s">
        <v>150</v>
      </c>
      <c r="N151" s="109">
        <f>第二週!E20</f>
        <v>190.5</v>
      </c>
    </row>
    <row r="152" spans="1:14">
      <c r="A152" s="85">
        <f>第二週!B3</f>
        <v>45635</v>
      </c>
      <c r="C152" t="str">
        <f>第二週!B20</f>
        <v>時令蔬菜</v>
      </c>
      <c r="D152">
        <f>第二週!C21</f>
        <v>0</v>
      </c>
      <c r="E152" s="85">
        <f t="shared" si="2"/>
        <v>45635</v>
      </c>
      <c r="J152" t="s">
        <v>150</v>
      </c>
      <c r="N152" s="109">
        <f>第二週!E21</f>
        <v>0</v>
      </c>
    </row>
    <row r="153" spans="1:14">
      <c r="A153" s="85">
        <f>第二週!B3</f>
        <v>45635</v>
      </c>
      <c r="C153" t="str">
        <f>第二週!B20</f>
        <v>時令蔬菜</v>
      </c>
      <c r="D153">
        <f>第二週!C22</f>
        <v>0</v>
      </c>
      <c r="E153" s="85">
        <f t="shared" si="2"/>
        <v>45635</v>
      </c>
      <c r="J153" t="s">
        <v>150</v>
      </c>
      <c r="N153" s="109">
        <f>第二週!E22</f>
        <v>0</v>
      </c>
    </row>
    <row r="154" spans="1:14">
      <c r="A154" s="85">
        <f>第二週!B3</f>
        <v>45635</v>
      </c>
      <c r="C154" t="str">
        <f>第二週!B20</f>
        <v>時令蔬菜</v>
      </c>
      <c r="D154">
        <f>第二週!C23</f>
        <v>0</v>
      </c>
      <c r="E154" s="85">
        <f t="shared" si="2"/>
        <v>45635</v>
      </c>
      <c r="J154" t="s">
        <v>150</v>
      </c>
      <c r="N154" s="109">
        <f>第二週!E23</f>
        <v>0</v>
      </c>
    </row>
    <row r="155" spans="1:14">
      <c r="A155" s="85">
        <f>第二週!B3</f>
        <v>45635</v>
      </c>
      <c r="C155" t="str">
        <f>第二週!B20</f>
        <v>時令蔬菜</v>
      </c>
      <c r="D155">
        <f>第二週!C24</f>
        <v>0</v>
      </c>
      <c r="E155" s="85">
        <f t="shared" si="2"/>
        <v>45635</v>
      </c>
      <c r="J155" t="s">
        <v>150</v>
      </c>
      <c r="N155" s="109">
        <f>第二週!E24</f>
        <v>0</v>
      </c>
    </row>
    <row r="156" spans="1:14">
      <c r="A156" s="85">
        <f>第二週!B3</f>
        <v>45635</v>
      </c>
      <c r="C156" t="str">
        <f>第二週!B20</f>
        <v>時令蔬菜</v>
      </c>
      <c r="D156">
        <f>第二週!C25</f>
        <v>0</v>
      </c>
      <c r="E156" s="85">
        <f t="shared" si="2"/>
        <v>45635</v>
      </c>
      <c r="J156" t="s">
        <v>150</v>
      </c>
      <c r="N156" s="109">
        <f>第二週!E25</f>
        <v>0</v>
      </c>
    </row>
    <row r="157" spans="1:14">
      <c r="A157" s="85">
        <f>第二週!B3</f>
        <v>45635</v>
      </c>
      <c r="C157" t="str">
        <f>第二週!B26</f>
        <v>南瓜湯</v>
      </c>
      <c r="D157" t="str">
        <f>第二週!C26</f>
        <v>南瓜</v>
      </c>
      <c r="E157" s="85">
        <f t="shared" si="2"/>
        <v>45635</v>
      </c>
      <c r="J157" t="s">
        <v>150</v>
      </c>
      <c r="N157" s="109">
        <f>第二週!E26</f>
        <v>50.8</v>
      </c>
    </row>
    <row r="158" spans="1:14">
      <c r="A158" s="85">
        <f>第二週!B3</f>
        <v>45635</v>
      </c>
      <c r="C158" t="str">
        <f>第二週!B26</f>
        <v>南瓜湯</v>
      </c>
      <c r="D158" t="str">
        <f>第二週!C27</f>
        <v>馬鈴薯</v>
      </c>
      <c r="E158" s="85">
        <f t="shared" si="2"/>
        <v>45635</v>
      </c>
      <c r="J158" t="s">
        <v>150</v>
      </c>
      <c r="N158" s="109">
        <f>第二週!E27</f>
        <v>38.1</v>
      </c>
    </row>
    <row r="159" spans="1:14">
      <c r="A159" s="85">
        <f>第二週!B3</f>
        <v>45635</v>
      </c>
      <c r="C159" t="str">
        <f>第二週!B26</f>
        <v>南瓜湯</v>
      </c>
      <c r="D159">
        <f>第二週!C28</f>
        <v>0</v>
      </c>
      <c r="E159" s="85">
        <f t="shared" si="2"/>
        <v>45635</v>
      </c>
      <c r="J159" t="s">
        <v>150</v>
      </c>
      <c r="N159" s="109">
        <f>第二週!E28</f>
        <v>0</v>
      </c>
    </row>
    <row r="160" spans="1:14">
      <c r="A160" s="85">
        <f>第二週!B3</f>
        <v>45635</v>
      </c>
      <c r="C160" t="str">
        <f>第二週!B26</f>
        <v>南瓜湯</v>
      </c>
      <c r="D160">
        <f>第二週!C29</f>
        <v>0</v>
      </c>
      <c r="E160" s="85">
        <f t="shared" si="2"/>
        <v>45635</v>
      </c>
      <c r="J160" t="s">
        <v>150</v>
      </c>
      <c r="N160" s="109">
        <f>第二週!E29</f>
        <v>0</v>
      </c>
    </row>
    <row r="161" spans="1:14">
      <c r="A161" s="85">
        <f>第二週!B3</f>
        <v>45635</v>
      </c>
      <c r="C161" t="str">
        <f>第二週!B26</f>
        <v>南瓜湯</v>
      </c>
      <c r="D161">
        <f>第二週!C30</f>
        <v>0</v>
      </c>
      <c r="E161" s="85">
        <f t="shared" si="2"/>
        <v>45635</v>
      </c>
      <c r="J161" t="s">
        <v>150</v>
      </c>
      <c r="N161" s="109">
        <f>第二週!E30</f>
        <v>0</v>
      </c>
    </row>
    <row r="162" spans="1:14">
      <c r="A162" s="85">
        <f>第二週!B3</f>
        <v>45635</v>
      </c>
      <c r="C162" t="str">
        <f>第二週!B26</f>
        <v>南瓜湯</v>
      </c>
      <c r="D162">
        <f>第二週!C31</f>
        <v>0</v>
      </c>
      <c r="E162" s="85">
        <f t="shared" si="2"/>
        <v>45635</v>
      </c>
      <c r="J162" t="s">
        <v>150</v>
      </c>
      <c r="N162" s="109">
        <f>第二週!E31</f>
        <v>0</v>
      </c>
    </row>
    <row r="163" spans="1:14">
      <c r="A163" s="85">
        <f>第二週!B3</f>
        <v>45635</v>
      </c>
      <c r="C163" t="str">
        <f>第二週!C32</f>
        <v>履歷豆奶</v>
      </c>
      <c r="D163" t="str">
        <f>第二週!C32</f>
        <v>履歷豆奶</v>
      </c>
      <c r="E163" s="85">
        <f t="shared" si="2"/>
        <v>45635</v>
      </c>
      <c r="J163" t="s">
        <v>150</v>
      </c>
      <c r="N163" s="109">
        <f>第二週!E32</f>
        <v>2540</v>
      </c>
    </row>
    <row r="164" spans="1:14">
      <c r="A164" s="85">
        <f>第二週!F3</f>
        <v>45636</v>
      </c>
      <c r="C164" t="str">
        <f>第二週!F5</f>
        <v>糙米飯</v>
      </c>
      <c r="D164" t="str">
        <f>第二週!G5</f>
        <v>蓬萊米</v>
      </c>
      <c r="E164" s="85">
        <f t="shared" si="2"/>
        <v>45636</v>
      </c>
      <c r="J164" t="s">
        <v>150</v>
      </c>
      <c r="N164" s="109">
        <f>第二週!I5</f>
        <v>254</v>
      </c>
    </row>
    <row r="165" spans="1:14">
      <c r="A165" s="85">
        <f>第二週!F3</f>
        <v>45636</v>
      </c>
      <c r="C165" t="str">
        <f>第二週!F5</f>
        <v>糙米飯</v>
      </c>
      <c r="D165" t="str">
        <f>第二週!G6</f>
        <v>糙米</v>
      </c>
      <c r="E165" s="85">
        <f t="shared" si="2"/>
        <v>45636</v>
      </c>
      <c r="J165" t="s">
        <v>150</v>
      </c>
      <c r="N165" s="109">
        <f>第二週!I6</f>
        <v>25.4</v>
      </c>
    </row>
    <row r="166" spans="1:14">
      <c r="A166" s="85">
        <f>第二週!F3</f>
        <v>45636</v>
      </c>
      <c r="C166" t="str">
        <f>第二週!F7</f>
        <v>壽喜燒肉片</v>
      </c>
      <c r="D166" t="str">
        <f>第二週!G7</f>
        <v>大白菜</v>
      </c>
      <c r="E166" s="85">
        <f t="shared" si="2"/>
        <v>45636</v>
      </c>
      <c r="J166" t="s">
        <v>150</v>
      </c>
      <c r="N166" s="109">
        <f>第二週!I7</f>
        <v>76.2</v>
      </c>
    </row>
    <row r="167" spans="1:14">
      <c r="A167" s="85">
        <f>第二週!F3</f>
        <v>45636</v>
      </c>
      <c r="C167" t="str">
        <f>第二週!F7</f>
        <v>壽喜燒肉片</v>
      </c>
      <c r="D167" t="str">
        <f>第二週!G8</f>
        <v>木耳</v>
      </c>
      <c r="E167" s="85">
        <f t="shared" si="2"/>
        <v>45636</v>
      </c>
      <c r="J167" t="s">
        <v>150</v>
      </c>
      <c r="N167" s="109">
        <f>第二週!I8</f>
        <v>25.4</v>
      </c>
    </row>
    <row r="168" spans="1:14">
      <c r="A168" s="85">
        <f>第二週!F3</f>
        <v>45636</v>
      </c>
      <c r="C168" t="str">
        <f>第二週!F7</f>
        <v>壽喜燒肉片</v>
      </c>
      <c r="D168" t="str">
        <f>第二週!G9</f>
        <v>金針菇</v>
      </c>
      <c r="E168" s="85">
        <f t="shared" si="2"/>
        <v>45636</v>
      </c>
      <c r="J168" t="s">
        <v>150</v>
      </c>
      <c r="N168" s="109">
        <f>第二週!I9</f>
        <v>25.4</v>
      </c>
    </row>
    <row r="169" spans="1:14">
      <c r="A169" s="85">
        <f>第二週!F3</f>
        <v>45636</v>
      </c>
      <c r="C169" t="str">
        <f>第二週!F7</f>
        <v>壽喜燒肉片</v>
      </c>
      <c r="D169" t="str">
        <f>第二週!G10</f>
        <v>肉片</v>
      </c>
      <c r="E169" s="85">
        <f t="shared" si="2"/>
        <v>45636</v>
      </c>
      <c r="J169" t="s">
        <v>150</v>
      </c>
      <c r="N169" s="109">
        <f>第二週!I10</f>
        <v>177.8</v>
      </c>
    </row>
    <row r="170" spans="1:14">
      <c r="A170" s="85">
        <f>第二週!F3</f>
        <v>45636</v>
      </c>
      <c r="C170" t="str">
        <f>第二週!F7</f>
        <v>壽喜燒肉片</v>
      </c>
      <c r="D170" t="str">
        <f>第二週!G11</f>
        <v>壽喜燒醬</v>
      </c>
      <c r="E170" s="85">
        <f t="shared" si="2"/>
        <v>45636</v>
      </c>
      <c r="J170" t="s">
        <v>150</v>
      </c>
      <c r="N170" s="109">
        <f>第二週!I11</f>
        <v>0</v>
      </c>
    </row>
    <row r="171" spans="1:14">
      <c r="A171" s="85">
        <f>第二週!F3</f>
        <v>45636</v>
      </c>
      <c r="C171" t="str">
        <f>第二週!F7</f>
        <v>壽喜燒肉片</v>
      </c>
      <c r="D171">
        <f>第二週!G12</f>
        <v>0</v>
      </c>
      <c r="E171" s="85">
        <f t="shared" si="2"/>
        <v>45636</v>
      </c>
      <c r="J171" t="s">
        <v>150</v>
      </c>
      <c r="N171" s="109">
        <f>第二週!I12</f>
        <v>0</v>
      </c>
    </row>
    <row r="172" spans="1:14">
      <c r="A172" s="85">
        <f>第二週!F3</f>
        <v>45636</v>
      </c>
      <c r="C172" t="str">
        <f>第二週!F13</f>
        <v>高麗菜炒蛋</v>
      </c>
      <c r="D172" t="str">
        <f>第二週!G13</f>
        <v>高麗菜</v>
      </c>
      <c r="E172" s="85">
        <f t="shared" si="2"/>
        <v>45636</v>
      </c>
      <c r="J172" t="s">
        <v>150</v>
      </c>
      <c r="N172" s="109">
        <f>第二週!I13</f>
        <v>101.6</v>
      </c>
    </row>
    <row r="173" spans="1:14">
      <c r="A173" s="85">
        <f>第二週!F3</f>
        <v>45636</v>
      </c>
      <c r="C173" t="str">
        <f>第二週!F13</f>
        <v>高麗菜炒蛋</v>
      </c>
      <c r="D173" t="str">
        <f>第二週!G14</f>
        <v>鴻禧菇</v>
      </c>
      <c r="E173" s="85">
        <f t="shared" si="2"/>
        <v>45636</v>
      </c>
      <c r="J173" t="s">
        <v>150</v>
      </c>
      <c r="N173" s="109">
        <f>第二週!I14</f>
        <v>15.24</v>
      </c>
    </row>
    <row r="174" spans="1:14">
      <c r="A174" s="85">
        <f>第二週!F3</f>
        <v>45636</v>
      </c>
      <c r="C174" t="str">
        <f>第二週!F13</f>
        <v>高麗菜炒蛋</v>
      </c>
      <c r="D174" t="str">
        <f>第二週!G15</f>
        <v>雞蛋</v>
      </c>
      <c r="E174" s="85">
        <f t="shared" si="2"/>
        <v>45636</v>
      </c>
      <c r="J174" t="s">
        <v>150</v>
      </c>
      <c r="N174" s="109">
        <f>第二週!I15</f>
        <v>127</v>
      </c>
    </row>
    <row r="175" spans="1:14">
      <c r="A175" s="85">
        <f>第二週!F3</f>
        <v>45636</v>
      </c>
      <c r="C175" t="str">
        <f>第二週!F13</f>
        <v>高麗菜炒蛋</v>
      </c>
      <c r="D175" t="str">
        <f>第二週!G16</f>
        <v>蔥花</v>
      </c>
      <c r="E175" s="85">
        <f t="shared" si="2"/>
        <v>45636</v>
      </c>
      <c r="J175" t="s">
        <v>150</v>
      </c>
      <c r="N175" s="109">
        <f>第二週!I16</f>
        <v>0</v>
      </c>
    </row>
    <row r="176" spans="1:14">
      <c r="A176" s="85">
        <f>第二週!F3</f>
        <v>45636</v>
      </c>
      <c r="C176" t="str">
        <f>第二週!F13</f>
        <v>高麗菜炒蛋</v>
      </c>
      <c r="D176">
        <f>第二週!G17</f>
        <v>0</v>
      </c>
      <c r="E176" s="85">
        <f t="shared" si="2"/>
        <v>45636</v>
      </c>
      <c r="J176" t="s">
        <v>150</v>
      </c>
      <c r="N176" s="109">
        <f>第二週!I17</f>
        <v>0</v>
      </c>
    </row>
    <row r="177" spans="1:14">
      <c r="A177" s="85">
        <f>第二週!F3</f>
        <v>45636</v>
      </c>
      <c r="C177" t="str">
        <f>第二週!F13</f>
        <v>高麗菜炒蛋</v>
      </c>
      <c r="D177">
        <f>第二週!G19</f>
        <v>0</v>
      </c>
      <c r="E177" s="85">
        <f t="shared" si="2"/>
        <v>45636</v>
      </c>
      <c r="J177" t="s">
        <v>150</v>
      </c>
      <c r="N177" s="109">
        <f>第二週!I19</f>
        <v>0</v>
      </c>
    </row>
    <row r="178" spans="1:14">
      <c r="A178" s="85">
        <f>第二週!F3</f>
        <v>45636</v>
      </c>
      <c r="C178" t="str">
        <f>第二週!F20</f>
        <v>時令蔬菜</v>
      </c>
      <c r="D178" t="str">
        <f>第二週!G20</f>
        <v>時令蔬菜</v>
      </c>
      <c r="E178" s="85">
        <f t="shared" si="2"/>
        <v>45636</v>
      </c>
      <c r="J178" t="s">
        <v>150</v>
      </c>
      <c r="N178" s="109">
        <f>第二週!I20</f>
        <v>190.5</v>
      </c>
    </row>
    <row r="179" spans="1:14">
      <c r="A179" s="85">
        <f>第二週!F3</f>
        <v>45636</v>
      </c>
      <c r="C179" t="str">
        <f>第二週!F20</f>
        <v>時令蔬菜</v>
      </c>
      <c r="D179">
        <f>第二週!G21</f>
        <v>0</v>
      </c>
      <c r="E179" s="85">
        <f t="shared" si="2"/>
        <v>45636</v>
      </c>
      <c r="J179" t="s">
        <v>150</v>
      </c>
      <c r="N179" s="109">
        <f>第二週!I21</f>
        <v>0</v>
      </c>
    </row>
    <row r="180" spans="1:14">
      <c r="A180" s="85">
        <f>第二週!F3</f>
        <v>45636</v>
      </c>
      <c r="C180" t="str">
        <f>第二週!F20</f>
        <v>時令蔬菜</v>
      </c>
      <c r="D180">
        <f>第二週!G22</f>
        <v>0</v>
      </c>
      <c r="E180" s="85">
        <f t="shared" si="2"/>
        <v>45636</v>
      </c>
      <c r="J180" t="s">
        <v>150</v>
      </c>
      <c r="N180" s="109">
        <f>第二週!I22</f>
        <v>0</v>
      </c>
    </row>
    <row r="181" spans="1:14">
      <c r="A181" s="85">
        <f>第二週!F3</f>
        <v>45636</v>
      </c>
      <c r="C181" t="str">
        <f>第二週!F20</f>
        <v>時令蔬菜</v>
      </c>
      <c r="D181">
        <f>第二週!G23</f>
        <v>0</v>
      </c>
      <c r="E181" s="85">
        <f t="shared" si="2"/>
        <v>45636</v>
      </c>
      <c r="J181" t="s">
        <v>150</v>
      </c>
      <c r="N181" s="109">
        <f>第二週!I23</f>
        <v>0</v>
      </c>
    </row>
    <row r="182" spans="1:14">
      <c r="A182" s="85">
        <f>第二週!F3</f>
        <v>45636</v>
      </c>
      <c r="C182" t="str">
        <f>第二週!F20</f>
        <v>時令蔬菜</v>
      </c>
      <c r="D182">
        <f>第二週!G24</f>
        <v>0</v>
      </c>
      <c r="E182" s="85">
        <f t="shared" si="2"/>
        <v>45636</v>
      </c>
      <c r="J182" t="s">
        <v>150</v>
      </c>
      <c r="N182" s="109">
        <f>第二週!I24</f>
        <v>0</v>
      </c>
    </row>
    <row r="183" spans="1:14">
      <c r="A183" s="85">
        <f>第二週!F3</f>
        <v>45636</v>
      </c>
      <c r="C183" t="str">
        <f>第二週!F20</f>
        <v>時令蔬菜</v>
      </c>
      <c r="D183">
        <f>第二週!G25</f>
        <v>0</v>
      </c>
      <c r="E183" s="85">
        <f t="shared" si="2"/>
        <v>45636</v>
      </c>
      <c r="J183" t="s">
        <v>150</v>
      </c>
      <c r="N183" s="109">
        <f>第二週!I25</f>
        <v>0</v>
      </c>
    </row>
    <row r="184" spans="1:14">
      <c r="A184" s="85">
        <f>第二週!F3</f>
        <v>45636</v>
      </c>
      <c r="C184" t="str">
        <f>第二週!F26</f>
        <v>牛蒡雞湯</v>
      </c>
      <c r="D184" t="str">
        <f>第二週!G26</f>
        <v>牛蒡</v>
      </c>
      <c r="E184" s="85">
        <f t="shared" si="2"/>
        <v>45636</v>
      </c>
      <c r="J184" t="s">
        <v>150</v>
      </c>
      <c r="N184" s="109">
        <f>第二週!I26</f>
        <v>25.4</v>
      </c>
    </row>
    <row r="185" spans="1:14">
      <c r="A185" s="85">
        <f>第二週!F3</f>
        <v>45636</v>
      </c>
      <c r="C185" t="str">
        <f>第二週!F26</f>
        <v>牛蒡雞湯</v>
      </c>
      <c r="D185" t="str">
        <f>第二週!G27</f>
        <v>胡蘿蔔</v>
      </c>
      <c r="E185" s="85">
        <f t="shared" si="2"/>
        <v>45636</v>
      </c>
      <c r="J185" t="s">
        <v>150</v>
      </c>
      <c r="N185" s="109">
        <f>第二週!I27</f>
        <v>45.72</v>
      </c>
    </row>
    <row r="186" spans="1:14">
      <c r="A186" s="85">
        <f>第二週!F3</f>
        <v>45636</v>
      </c>
      <c r="C186" t="str">
        <f>第二週!F26</f>
        <v>牛蒡雞湯</v>
      </c>
      <c r="D186" t="str">
        <f>第二週!G28</f>
        <v>骨腿丁</v>
      </c>
      <c r="E186" s="85">
        <f t="shared" si="2"/>
        <v>45636</v>
      </c>
      <c r="J186" t="s">
        <v>150</v>
      </c>
      <c r="N186" s="109">
        <f>第二週!I28</f>
        <v>20.32</v>
      </c>
    </row>
    <row r="187" spans="1:14">
      <c r="A187" s="85">
        <f>第二週!F3</f>
        <v>45636</v>
      </c>
      <c r="C187" t="str">
        <f>第二週!F26</f>
        <v>牛蒡雞湯</v>
      </c>
      <c r="D187">
        <f>第二週!G29</f>
        <v>0</v>
      </c>
      <c r="E187" s="85">
        <f t="shared" si="2"/>
        <v>45636</v>
      </c>
      <c r="J187" t="s">
        <v>150</v>
      </c>
      <c r="N187" s="109">
        <f>第二週!I29</f>
        <v>0</v>
      </c>
    </row>
    <row r="188" spans="1:14">
      <c r="A188" s="85">
        <f>第二週!F3</f>
        <v>45636</v>
      </c>
      <c r="C188" t="str">
        <f>第二週!F26</f>
        <v>牛蒡雞湯</v>
      </c>
      <c r="D188">
        <f>第二週!G30</f>
        <v>0</v>
      </c>
      <c r="E188" s="85">
        <f t="shared" si="2"/>
        <v>45636</v>
      </c>
      <c r="J188" t="s">
        <v>150</v>
      </c>
      <c r="N188" s="109">
        <f>第二週!I30</f>
        <v>0</v>
      </c>
    </row>
    <row r="189" spans="1:14">
      <c r="A189" s="85">
        <f>第二週!F3</f>
        <v>45636</v>
      </c>
      <c r="C189" t="str">
        <f>第二週!F26</f>
        <v>牛蒡雞湯</v>
      </c>
      <c r="D189">
        <f>第二週!G31</f>
        <v>0</v>
      </c>
      <c r="E189" s="85">
        <f t="shared" si="2"/>
        <v>45636</v>
      </c>
      <c r="J189" t="s">
        <v>150</v>
      </c>
      <c r="N189" s="109">
        <f>第二週!I31</f>
        <v>0</v>
      </c>
    </row>
    <row r="190" spans="1:14">
      <c r="A190" s="85">
        <f>第二週!F3</f>
        <v>45636</v>
      </c>
      <c r="C190" t="str">
        <f>第二週!G32</f>
        <v>時令水果</v>
      </c>
      <c r="D190" t="str">
        <f>第二週!G32</f>
        <v>時令水果</v>
      </c>
      <c r="E190" s="85">
        <f t="shared" si="2"/>
        <v>45636</v>
      </c>
      <c r="J190" t="s">
        <v>150</v>
      </c>
      <c r="N190" s="109">
        <f>第二週!I32</f>
        <v>2540</v>
      </c>
    </row>
    <row r="191" spans="1:14">
      <c r="A191" s="85">
        <f>第二週!J3</f>
        <v>45637</v>
      </c>
      <c r="C191" t="str">
        <f>第二週!J5</f>
        <v>麵條</v>
      </c>
      <c r="D191" t="str">
        <f>第二週!K5</f>
        <v>小拉麵</v>
      </c>
      <c r="E191" s="85">
        <f t="shared" si="2"/>
        <v>45637</v>
      </c>
      <c r="J191" t="s">
        <v>150</v>
      </c>
      <c r="N191" s="109">
        <f>第二週!M5</f>
        <v>373.38</v>
      </c>
    </row>
    <row r="192" spans="1:14">
      <c r="A192" s="85">
        <f>第二週!J3</f>
        <v>45637</v>
      </c>
      <c r="C192" t="str">
        <f>第二週!J5</f>
        <v>麵條</v>
      </c>
      <c r="D192">
        <f>第二週!K6</f>
        <v>0</v>
      </c>
      <c r="E192" s="85">
        <f t="shared" si="2"/>
        <v>45637</v>
      </c>
      <c r="J192" t="s">
        <v>150</v>
      </c>
      <c r="N192" s="109">
        <f>第二週!M6</f>
        <v>0</v>
      </c>
    </row>
    <row r="193" spans="1:14">
      <c r="A193" s="85">
        <f>第二週!J3</f>
        <v>45637</v>
      </c>
      <c r="C193" t="str">
        <f>第二週!J7</f>
        <v>沙茶魚羹</v>
      </c>
      <c r="D193" t="str">
        <f>第二週!K7</f>
        <v>白蘿蔔</v>
      </c>
      <c r="E193" s="85">
        <f t="shared" si="2"/>
        <v>45637</v>
      </c>
      <c r="J193" t="s">
        <v>150</v>
      </c>
      <c r="N193" s="109">
        <f>第二週!M7</f>
        <v>101.6</v>
      </c>
    </row>
    <row r="194" spans="1:14">
      <c r="A194" s="85">
        <f>第二週!J3</f>
        <v>45637</v>
      </c>
      <c r="C194" t="str">
        <f>第二週!J7</f>
        <v>沙茶魚羹</v>
      </c>
      <c r="D194" t="str">
        <f>第二週!K8</f>
        <v>胡蘿蔔</v>
      </c>
      <c r="E194" s="85">
        <f t="shared" si="2"/>
        <v>45637</v>
      </c>
      <c r="J194" t="s">
        <v>150</v>
      </c>
      <c r="N194" s="109">
        <f>第二週!M8</f>
        <v>76.2</v>
      </c>
    </row>
    <row r="195" spans="1:14">
      <c r="A195" s="85">
        <f>第二週!J3</f>
        <v>45637</v>
      </c>
      <c r="C195" t="str">
        <f>第二週!J7</f>
        <v>沙茶魚羹</v>
      </c>
      <c r="D195" t="str">
        <f>第二週!K9</f>
        <v>豆芽菜</v>
      </c>
      <c r="E195" s="85">
        <f t="shared" ref="E195:E258" si="3">A195</f>
        <v>45637</v>
      </c>
      <c r="J195" t="s">
        <v>150</v>
      </c>
      <c r="N195" s="109">
        <f>第二週!M9</f>
        <v>81.28</v>
      </c>
    </row>
    <row r="196" spans="1:14">
      <c r="A196" s="85">
        <f>第二週!J3</f>
        <v>45637</v>
      </c>
      <c r="C196" t="str">
        <f>第二週!J7</f>
        <v>沙茶魚羹</v>
      </c>
      <c r="D196" t="str">
        <f>第二週!K10</f>
        <v>魚羹</v>
      </c>
      <c r="E196" s="85">
        <f t="shared" si="3"/>
        <v>45637</v>
      </c>
      <c r="J196" t="s">
        <v>150</v>
      </c>
      <c r="N196" s="109">
        <f>第二週!M10</f>
        <v>53.34</v>
      </c>
    </row>
    <row r="197" spans="1:14">
      <c r="A197" s="85">
        <f>第二週!J3</f>
        <v>45637</v>
      </c>
      <c r="C197" t="str">
        <f>第二週!J7</f>
        <v>沙茶魚羹</v>
      </c>
      <c r="D197" t="str">
        <f>第二週!K11</f>
        <v>肉絲</v>
      </c>
      <c r="E197" s="85">
        <f t="shared" si="3"/>
        <v>45637</v>
      </c>
      <c r="J197" t="s">
        <v>150</v>
      </c>
      <c r="N197" s="109">
        <f>第二週!M11</f>
        <v>59.69</v>
      </c>
    </row>
    <row r="198" spans="1:14">
      <c r="A198" s="85">
        <f>第二週!J3</f>
        <v>45637</v>
      </c>
      <c r="C198" t="str">
        <f>第二週!J7</f>
        <v>沙茶魚羹</v>
      </c>
      <c r="D198" t="str">
        <f>第二週!K12</f>
        <v>雞蛋</v>
      </c>
      <c r="E198" s="85">
        <f t="shared" si="3"/>
        <v>45637</v>
      </c>
      <c r="J198" t="s">
        <v>150</v>
      </c>
      <c r="N198" s="109">
        <f>第二週!M12</f>
        <v>15.24</v>
      </c>
    </row>
    <row r="199" spans="1:14">
      <c r="A199" s="85">
        <f>第二週!J3</f>
        <v>45637</v>
      </c>
      <c r="C199" t="str">
        <f>第二週!J13</f>
        <v>香滷雞翅</v>
      </c>
      <c r="D199" t="str">
        <f>第二週!K13</f>
        <v>沙茶醬</v>
      </c>
      <c r="E199" s="85">
        <f t="shared" si="3"/>
        <v>45637</v>
      </c>
      <c r="J199" t="s">
        <v>150</v>
      </c>
      <c r="N199" s="109">
        <f>第二週!M13</f>
        <v>0</v>
      </c>
    </row>
    <row r="200" spans="1:14">
      <c r="A200" s="85">
        <f>第二週!J3</f>
        <v>45637</v>
      </c>
      <c r="C200" t="str">
        <f>第二週!J13</f>
        <v>香滷雞翅</v>
      </c>
      <c r="D200">
        <f>第二週!K14</f>
        <v>0</v>
      </c>
      <c r="E200" s="85">
        <f t="shared" si="3"/>
        <v>45637</v>
      </c>
      <c r="J200" t="s">
        <v>150</v>
      </c>
      <c r="N200" s="109">
        <f>第二週!M14</f>
        <v>0</v>
      </c>
    </row>
    <row r="201" spans="1:14">
      <c r="A201" s="85">
        <f>第二週!J3</f>
        <v>45637</v>
      </c>
      <c r="C201" t="str">
        <f>第二週!J13</f>
        <v>香滷雞翅</v>
      </c>
      <c r="D201">
        <f>第二週!K15</f>
        <v>0</v>
      </c>
      <c r="E201" s="85">
        <f t="shared" si="3"/>
        <v>45637</v>
      </c>
      <c r="J201" t="s">
        <v>150</v>
      </c>
      <c r="N201" s="109">
        <f>第二週!M15</f>
        <v>0</v>
      </c>
    </row>
    <row r="202" spans="1:14">
      <c r="A202" s="85">
        <f>第二週!J3</f>
        <v>45637</v>
      </c>
      <c r="C202" t="str">
        <f>第二週!J13</f>
        <v>香滷雞翅</v>
      </c>
      <c r="D202" t="e">
        <f>第二週!#REF!</f>
        <v>#REF!</v>
      </c>
      <c r="E202" s="85">
        <f t="shared" si="3"/>
        <v>45637</v>
      </c>
      <c r="J202" t="s">
        <v>150</v>
      </c>
      <c r="N202" s="109">
        <f>第二週!M16</f>
        <v>2540</v>
      </c>
    </row>
    <row r="203" spans="1:14">
      <c r="A203" s="85">
        <f>第二週!J3</f>
        <v>45637</v>
      </c>
      <c r="C203" t="str">
        <f>第二週!J13</f>
        <v>香滷雞翅</v>
      </c>
      <c r="D203" t="str">
        <f>第二週!K16</f>
        <v>雞翅</v>
      </c>
      <c r="E203" s="85">
        <f t="shared" si="3"/>
        <v>45637</v>
      </c>
      <c r="J203" t="s">
        <v>150</v>
      </c>
      <c r="N203" s="109">
        <f>第二週!M17</f>
        <v>0</v>
      </c>
    </row>
    <row r="204" spans="1:14">
      <c r="A204" s="85">
        <f>第二週!J3</f>
        <v>45637</v>
      </c>
      <c r="C204" t="str">
        <f>第二週!J13</f>
        <v>香滷雞翅</v>
      </c>
      <c r="D204">
        <f>第二週!K19</f>
        <v>0</v>
      </c>
      <c r="E204" s="85">
        <f t="shared" si="3"/>
        <v>45637</v>
      </c>
      <c r="J204" t="s">
        <v>150</v>
      </c>
      <c r="N204" s="109">
        <f>第二週!M19</f>
        <v>0</v>
      </c>
    </row>
    <row r="205" spans="1:14">
      <c r="A205" s="85">
        <f>第二週!J3</f>
        <v>45637</v>
      </c>
      <c r="C205">
        <f>第二週!J20</f>
        <v>0</v>
      </c>
      <c r="D205">
        <f>第二週!K20</f>
        <v>0</v>
      </c>
      <c r="E205" s="85">
        <f t="shared" si="3"/>
        <v>45637</v>
      </c>
      <c r="J205" t="s">
        <v>150</v>
      </c>
      <c r="N205" s="109">
        <f>第二週!M20</f>
        <v>0</v>
      </c>
    </row>
    <row r="206" spans="1:14">
      <c r="A206" s="85">
        <f>第二週!J3</f>
        <v>45637</v>
      </c>
      <c r="C206">
        <f>第二週!J20</f>
        <v>0</v>
      </c>
      <c r="D206">
        <f>第二週!K21</f>
        <v>0</v>
      </c>
      <c r="E206" s="85">
        <f t="shared" si="3"/>
        <v>45637</v>
      </c>
      <c r="J206" t="s">
        <v>150</v>
      </c>
      <c r="N206" s="109">
        <f>第二週!M21</f>
        <v>0</v>
      </c>
    </row>
    <row r="207" spans="1:14">
      <c r="A207" s="85">
        <f>第二週!J3</f>
        <v>45637</v>
      </c>
      <c r="C207">
        <f>第二週!J20</f>
        <v>0</v>
      </c>
      <c r="D207">
        <f>第二週!K22</f>
        <v>0</v>
      </c>
      <c r="E207" s="85">
        <f t="shared" si="3"/>
        <v>45637</v>
      </c>
      <c r="J207" t="s">
        <v>150</v>
      </c>
      <c r="N207" s="109">
        <f>第二週!M22</f>
        <v>0</v>
      </c>
    </row>
    <row r="208" spans="1:14">
      <c r="A208" s="85">
        <f>第二週!J3</f>
        <v>45637</v>
      </c>
      <c r="C208">
        <f>第二週!J20</f>
        <v>0</v>
      </c>
      <c r="D208">
        <f>第二週!K23</f>
        <v>0</v>
      </c>
      <c r="E208" s="85">
        <f t="shared" si="3"/>
        <v>45637</v>
      </c>
      <c r="J208" t="s">
        <v>150</v>
      </c>
      <c r="N208" s="109">
        <f>第二週!M23</f>
        <v>0</v>
      </c>
    </row>
    <row r="209" spans="1:14">
      <c r="A209" s="85">
        <f>第二週!J3</f>
        <v>45637</v>
      </c>
      <c r="C209">
        <f>第二週!J20</f>
        <v>0</v>
      </c>
      <c r="D209">
        <f>第二週!K24</f>
        <v>0</v>
      </c>
      <c r="E209" s="85">
        <f t="shared" si="3"/>
        <v>45637</v>
      </c>
      <c r="J209" t="s">
        <v>150</v>
      </c>
      <c r="N209" s="109">
        <f>第二週!M24</f>
        <v>0</v>
      </c>
    </row>
    <row r="210" spans="1:14">
      <c r="A210" s="85">
        <f>第二週!J3</f>
        <v>45637</v>
      </c>
      <c r="C210">
        <f>第二週!J20</f>
        <v>0</v>
      </c>
      <c r="D210">
        <f>第二週!K25</f>
        <v>0</v>
      </c>
      <c r="E210" s="85">
        <f t="shared" si="3"/>
        <v>45637</v>
      </c>
      <c r="J210" t="s">
        <v>150</v>
      </c>
      <c r="N210" s="109">
        <f>第二週!M25</f>
        <v>0</v>
      </c>
    </row>
    <row r="211" spans="1:14">
      <c r="A211" s="85">
        <f>第二週!J3</f>
        <v>45637</v>
      </c>
      <c r="C211">
        <f>第二週!J26</f>
        <v>0</v>
      </c>
      <c r="D211">
        <f>第二週!K26</f>
        <v>0</v>
      </c>
      <c r="E211" s="85">
        <f t="shared" si="3"/>
        <v>45637</v>
      </c>
      <c r="J211" t="s">
        <v>150</v>
      </c>
      <c r="N211" s="109">
        <f>第二週!M26</f>
        <v>0</v>
      </c>
    </row>
    <row r="212" spans="1:14">
      <c r="A212" s="85">
        <f>第二週!J3</f>
        <v>45637</v>
      </c>
      <c r="C212">
        <f>第二週!J26</f>
        <v>0</v>
      </c>
      <c r="D212">
        <f>第二週!K27</f>
        <v>0</v>
      </c>
      <c r="E212" s="85">
        <f t="shared" si="3"/>
        <v>45637</v>
      </c>
      <c r="J212" t="s">
        <v>150</v>
      </c>
      <c r="N212" s="109">
        <f>第二週!M27</f>
        <v>0</v>
      </c>
    </row>
    <row r="213" spans="1:14">
      <c r="A213" s="85">
        <f>第二週!J3</f>
        <v>45637</v>
      </c>
      <c r="C213">
        <f>第二週!J26</f>
        <v>0</v>
      </c>
      <c r="D213">
        <f>第二週!K28</f>
        <v>0</v>
      </c>
      <c r="E213" s="85">
        <f t="shared" si="3"/>
        <v>45637</v>
      </c>
      <c r="J213" t="s">
        <v>150</v>
      </c>
      <c r="N213" s="109">
        <f>第二週!M28</f>
        <v>0</v>
      </c>
    </row>
    <row r="214" spans="1:14">
      <c r="A214" s="85">
        <f>第二週!J3</f>
        <v>45637</v>
      </c>
      <c r="C214">
        <f>第二週!J26</f>
        <v>0</v>
      </c>
      <c r="D214">
        <f>第二週!K29</f>
        <v>0</v>
      </c>
      <c r="E214" s="85">
        <f t="shared" si="3"/>
        <v>45637</v>
      </c>
      <c r="J214" t="s">
        <v>150</v>
      </c>
      <c r="N214" s="109">
        <f>第二週!M29</f>
        <v>0</v>
      </c>
    </row>
    <row r="215" spans="1:14">
      <c r="A215" s="85">
        <f>第二週!J3</f>
        <v>45637</v>
      </c>
      <c r="C215">
        <f>第二週!J26</f>
        <v>0</v>
      </c>
      <c r="D215">
        <f>第二週!K30</f>
        <v>0</v>
      </c>
      <c r="E215" s="85">
        <f t="shared" si="3"/>
        <v>45637</v>
      </c>
      <c r="J215" t="s">
        <v>150</v>
      </c>
      <c r="N215" s="109">
        <f>第二週!M30</f>
        <v>0</v>
      </c>
    </row>
    <row r="216" spans="1:14">
      <c r="A216" s="85">
        <f>第二週!J3</f>
        <v>45637</v>
      </c>
      <c r="C216">
        <f>第二週!J26</f>
        <v>0</v>
      </c>
      <c r="D216">
        <f>第二週!K31</f>
        <v>0</v>
      </c>
      <c r="E216" s="85">
        <f t="shared" si="3"/>
        <v>45637</v>
      </c>
      <c r="J216" t="s">
        <v>150</v>
      </c>
      <c r="N216" s="109">
        <f>第二週!M31</f>
        <v>0</v>
      </c>
    </row>
    <row r="217" spans="1:14">
      <c r="A217" s="85">
        <f>第二週!J3</f>
        <v>45637</v>
      </c>
      <c r="C217">
        <f>第二週!K32</f>
        <v>0</v>
      </c>
      <c r="D217">
        <f>第二週!K32</f>
        <v>0</v>
      </c>
      <c r="E217" s="85">
        <f t="shared" si="3"/>
        <v>45637</v>
      </c>
      <c r="J217" t="s">
        <v>150</v>
      </c>
      <c r="N217" s="109">
        <f>第二週!M32</f>
        <v>2360</v>
      </c>
    </row>
    <row r="218" spans="1:14">
      <c r="A218" s="85">
        <f>第二週!N3</f>
        <v>45638</v>
      </c>
      <c r="C218" t="str">
        <f>第二週!N5</f>
        <v>紫米飯</v>
      </c>
      <c r="D218" t="str">
        <f>第二週!O5</f>
        <v>蓬萊米</v>
      </c>
      <c r="E218" s="85">
        <f t="shared" si="3"/>
        <v>45638</v>
      </c>
      <c r="J218" t="s">
        <v>150</v>
      </c>
      <c r="N218" s="109">
        <f>第二週!Q5</f>
        <v>254</v>
      </c>
    </row>
    <row r="219" spans="1:14">
      <c r="A219" s="85">
        <f>第二週!N3</f>
        <v>45638</v>
      </c>
      <c r="C219" t="str">
        <f>第二週!N5</f>
        <v>紫米飯</v>
      </c>
      <c r="D219" t="str">
        <f>第二週!O6</f>
        <v>紫米</v>
      </c>
      <c r="E219" s="85">
        <f t="shared" si="3"/>
        <v>45638</v>
      </c>
      <c r="J219" t="s">
        <v>150</v>
      </c>
      <c r="N219" s="109">
        <f>第二週!Q6</f>
        <v>25.4</v>
      </c>
    </row>
    <row r="220" spans="1:14">
      <c r="A220" s="85">
        <f>第二週!N3</f>
        <v>45638</v>
      </c>
      <c r="C220" t="str">
        <f>第二週!N7</f>
        <v>麻油魚丁</v>
      </c>
      <c r="D220" t="str">
        <f>第二週!O7</f>
        <v>水鯊魚丁</v>
      </c>
      <c r="E220" s="85">
        <f t="shared" si="3"/>
        <v>45638</v>
      </c>
      <c r="J220" t="s">
        <v>150</v>
      </c>
      <c r="N220" s="109">
        <f>第二週!Q7</f>
        <v>279.39999999999998</v>
      </c>
    </row>
    <row r="221" spans="1:14">
      <c r="A221" s="85">
        <f>第二週!N3</f>
        <v>45638</v>
      </c>
      <c r="C221" t="str">
        <f>第二週!N7</f>
        <v>麻油魚丁</v>
      </c>
      <c r="D221" t="str">
        <f>第二週!O8</f>
        <v>凍豆腐</v>
      </c>
      <c r="E221" s="85">
        <f t="shared" si="3"/>
        <v>45638</v>
      </c>
      <c r="J221" t="s">
        <v>150</v>
      </c>
      <c r="N221" s="109">
        <f>第二週!Q8</f>
        <v>101.6</v>
      </c>
    </row>
    <row r="222" spans="1:14">
      <c r="A222" s="85">
        <f>第二週!N3</f>
        <v>45638</v>
      </c>
      <c r="C222" t="str">
        <f>第二週!N7</f>
        <v>麻油魚丁</v>
      </c>
      <c r="D222" t="str">
        <f>第二週!O9</f>
        <v>杏鮑菇</v>
      </c>
      <c r="E222" s="85">
        <f t="shared" si="3"/>
        <v>45638</v>
      </c>
      <c r="J222" t="s">
        <v>150</v>
      </c>
      <c r="N222" s="109">
        <f>第二週!Q9</f>
        <v>50.8</v>
      </c>
    </row>
    <row r="223" spans="1:14">
      <c r="A223" s="85">
        <f>第二週!N3</f>
        <v>45638</v>
      </c>
      <c r="C223" t="str">
        <f>第二週!N7</f>
        <v>麻油魚丁</v>
      </c>
      <c r="D223" t="str">
        <f>第二週!O10</f>
        <v>香菇</v>
      </c>
      <c r="E223" s="85">
        <f t="shared" si="3"/>
        <v>45638</v>
      </c>
      <c r="J223" t="s">
        <v>150</v>
      </c>
      <c r="N223" s="109">
        <f>第二週!Q10</f>
        <v>10.16</v>
      </c>
    </row>
    <row r="224" spans="1:14">
      <c r="A224" s="85">
        <f>第二週!N3</f>
        <v>45638</v>
      </c>
      <c r="C224" t="str">
        <f>第二週!N7</f>
        <v>麻油魚丁</v>
      </c>
      <c r="D224" t="str">
        <f>第二週!O11</f>
        <v>老薑片</v>
      </c>
      <c r="E224" s="85">
        <f t="shared" si="3"/>
        <v>45638</v>
      </c>
      <c r="J224" t="s">
        <v>150</v>
      </c>
      <c r="N224" s="109">
        <f>第二週!Q11</f>
        <v>0</v>
      </c>
    </row>
    <row r="225" spans="1:14">
      <c r="A225" s="85">
        <f>第二週!N3</f>
        <v>45638</v>
      </c>
      <c r="C225" t="str">
        <f>第二週!N7</f>
        <v>麻油魚丁</v>
      </c>
      <c r="D225">
        <f>第二週!O12</f>
        <v>0</v>
      </c>
      <c r="E225" s="85">
        <f t="shared" si="3"/>
        <v>45638</v>
      </c>
      <c r="J225" t="s">
        <v>150</v>
      </c>
      <c r="N225" s="109">
        <f>第二週!Q12</f>
        <v>0</v>
      </c>
    </row>
    <row r="226" spans="1:14">
      <c r="A226" s="85">
        <f>第二週!N3</f>
        <v>45638</v>
      </c>
      <c r="C226" t="str">
        <f>第二週!N13</f>
        <v>香蒜洋芋</v>
      </c>
      <c r="D226" t="str">
        <f>第二週!O13</f>
        <v>馬鈴薯</v>
      </c>
      <c r="E226" s="85">
        <f t="shared" si="3"/>
        <v>45638</v>
      </c>
      <c r="J226" t="s">
        <v>150</v>
      </c>
      <c r="N226" s="109">
        <f>第二週!Q13</f>
        <v>170.18</v>
      </c>
    </row>
    <row r="227" spans="1:14">
      <c r="A227" s="85">
        <f>第二週!N3</f>
        <v>45638</v>
      </c>
      <c r="C227" t="str">
        <f>第二週!N13</f>
        <v>香蒜洋芋</v>
      </c>
      <c r="D227" t="str">
        <f>第二週!O14</f>
        <v>胡蘿蔔</v>
      </c>
      <c r="E227" s="85">
        <f t="shared" si="3"/>
        <v>45638</v>
      </c>
      <c r="J227" t="s">
        <v>150</v>
      </c>
      <c r="N227" s="109">
        <f>第二週!Q14</f>
        <v>38.1</v>
      </c>
    </row>
    <row r="228" spans="1:14">
      <c r="A228" s="85">
        <f>第二週!N3</f>
        <v>45638</v>
      </c>
      <c r="C228" t="str">
        <f>第二週!N13</f>
        <v>香蒜洋芋</v>
      </c>
      <c r="D228" t="str">
        <f>第二週!O15</f>
        <v>絞肉</v>
      </c>
      <c r="E228" s="85">
        <f t="shared" si="3"/>
        <v>45638</v>
      </c>
      <c r="J228" t="s">
        <v>150</v>
      </c>
      <c r="N228" s="109">
        <f>第二週!Q15</f>
        <v>38.1</v>
      </c>
    </row>
    <row r="229" spans="1:14">
      <c r="A229" s="85">
        <f>第二週!N3</f>
        <v>45638</v>
      </c>
      <c r="C229" t="str">
        <f>第二週!N13</f>
        <v>香蒜洋芋</v>
      </c>
      <c r="D229" t="str">
        <f>第二週!O16</f>
        <v>香蒜粉</v>
      </c>
      <c r="E229" s="85">
        <f t="shared" si="3"/>
        <v>45638</v>
      </c>
      <c r="J229" t="s">
        <v>150</v>
      </c>
      <c r="N229" s="109">
        <f>第二週!Q16</f>
        <v>0</v>
      </c>
    </row>
    <row r="230" spans="1:14">
      <c r="A230" s="85">
        <f>第二週!N3</f>
        <v>45638</v>
      </c>
      <c r="C230" t="str">
        <f>第二週!N13</f>
        <v>香蒜洋芋</v>
      </c>
      <c r="D230" t="str">
        <f>第二週!O17</f>
        <v>蒜粹</v>
      </c>
      <c r="E230" s="85">
        <f t="shared" si="3"/>
        <v>45638</v>
      </c>
      <c r="J230" t="s">
        <v>150</v>
      </c>
      <c r="N230" s="109">
        <f>第二週!Q17</f>
        <v>0</v>
      </c>
    </row>
    <row r="231" spans="1:14">
      <c r="A231" s="85">
        <f>第二週!N3</f>
        <v>45638</v>
      </c>
      <c r="C231" t="str">
        <f>第二週!N13</f>
        <v>香蒜洋芋</v>
      </c>
      <c r="D231">
        <f>第二週!O19</f>
        <v>0</v>
      </c>
      <c r="E231" s="85">
        <f t="shared" si="3"/>
        <v>45638</v>
      </c>
      <c r="J231" t="s">
        <v>150</v>
      </c>
      <c r="N231" s="109">
        <f>第二週!Q19</f>
        <v>0</v>
      </c>
    </row>
    <row r="232" spans="1:14">
      <c r="A232" s="85">
        <f>第二週!N3</f>
        <v>45638</v>
      </c>
      <c r="C232" t="str">
        <f>第二週!N20</f>
        <v>有機蔬菜</v>
      </c>
      <c r="D232" t="str">
        <f>第二週!O20</f>
        <v>時令蔬菜</v>
      </c>
      <c r="E232" s="85">
        <f t="shared" si="3"/>
        <v>45638</v>
      </c>
      <c r="J232" t="s">
        <v>150</v>
      </c>
      <c r="N232" s="109">
        <f>第二週!Q20</f>
        <v>190.5</v>
      </c>
    </row>
    <row r="233" spans="1:14">
      <c r="A233" s="85">
        <f>第二週!N3</f>
        <v>45638</v>
      </c>
      <c r="C233" t="str">
        <f>第二週!N20</f>
        <v>有機蔬菜</v>
      </c>
      <c r="D233">
        <f>第二週!O21</f>
        <v>0</v>
      </c>
      <c r="E233" s="85">
        <f t="shared" si="3"/>
        <v>45638</v>
      </c>
      <c r="J233" t="s">
        <v>150</v>
      </c>
      <c r="N233" s="109">
        <f>第二週!Q21</f>
        <v>0</v>
      </c>
    </row>
    <row r="234" spans="1:14">
      <c r="A234" s="85">
        <f>第二週!N3</f>
        <v>45638</v>
      </c>
      <c r="C234" t="str">
        <f>第二週!N20</f>
        <v>有機蔬菜</v>
      </c>
      <c r="D234">
        <f>第二週!O22</f>
        <v>0</v>
      </c>
      <c r="E234" s="85">
        <f t="shared" si="3"/>
        <v>45638</v>
      </c>
      <c r="J234" t="s">
        <v>150</v>
      </c>
      <c r="N234" s="109">
        <f>第二週!Q22</f>
        <v>0</v>
      </c>
    </row>
    <row r="235" spans="1:14">
      <c r="A235" s="85">
        <f>第二週!N3</f>
        <v>45638</v>
      </c>
      <c r="C235" t="str">
        <f>第二週!N20</f>
        <v>有機蔬菜</v>
      </c>
      <c r="D235">
        <f>第二週!O23</f>
        <v>0</v>
      </c>
      <c r="E235" s="85">
        <f t="shared" si="3"/>
        <v>45638</v>
      </c>
      <c r="J235" t="s">
        <v>150</v>
      </c>
      <c r="N235" s="109">
        <f>第二週!Q23</f>
        <v>0</v>
      </c>
    </row>
    <row r="236" spans="1:14">
      <c r="A236" s="85">
        <f>第二週!N3</f>
        <v>45638</v>
      </c>
      <c r="C236" t="str">
        <f>第二週!N20</f>
        <v>有機蔬菜</v>
      </c>
      <c r="D236">
        <f>第二週!O24</f>
        <v>0</v>
      </c>
      <c r="E236" s="85">
        <f t="shared" si="3"/>
        <v>45638</v>
      </c>
      <c r="J236" t="s">
        <v>150</v>
      </c>
      <c r="N236" s="109">
        <f>第二週!Q24</f>
        <v>0</v>
      </c>
    </row>
    <row r="237" spans="1:14">
      <c r="A237" s="85">
        <f>第二週!N3</f>
        <v>45638</v>
      </c>
      <c r="C237" t="str">
        <f>第二週!N20</f>
        <v>有機蔬菜</v>
      </c>
      <c r="D237">
        <f>第二週!O25</f>
        <v>0</v>
      </c>
      <c r="E237" s="85">
        <f t="shared" si="3"/>
        <v>45638</v>
      </c>
      <c r="J237" t="s">
        <v>150</v>
      </c>
      <c r="N237" s="109">
        <f>第二週!Q25</f>
        <v>0</v>
      </c>
    </row>
    <row r="238" spans="1:14">
      <c r="A238" s="85">
        <f>第二週!N3</f>
        <v>45638</v>
      </c>
      <c r="C238" t="str">
        <f>第二週!N26</f>
        <v>肉骨茶湯</v>
      </c>
      <c r="D238" t="str">
        <f>第二週!O26</f>
        <v>高麗菜</v>
      </c>
      <c r="E238" s="85">
        <f t="shared" si="3"/>
        <v>45638</v>
      </c>
      <c r="J238" t="s">
        <v>150</v>
      </c>
      <c r="N238" s="109">
        <f>第二週!Q26</f>
        <v>76.2</v>
      </c>
    </row>
    <row r="239" spans="1:14">
      <c r="A239" s="85">
        <f>第二週!N3</f>
        <v>45638</v>
      </c>
      <c r="C239" t="str">
        <f>第二週!N26</f>
        <v>肉骨茶湯</v>
      </c>
      <c r="D239" t="str">
        <f>第二週!O27</f>
        <v>金針菇</v>
      </c>
      <c r="E239" s="85">
        <f t="shared" si="3"/>
        <v>45638</v>
      </c>
      <c r="J239" t="s">
        <v>150</v>
      </c>
      <c r="N239" s="109">
        <f>第二週!Q27</f>
        <v>15.24</v>
      </c>
    </row>
    <row r="240" spans="1:14">
      <c r="A240" s="85">
        <f>第二週!N3</f>
        <v>45638</v>
      </c>
      <c r="C240" t="str">
        <f>第二週!N26</f>
        <v>肉骨茶湯</v>
      </c>
      <c r="D240" t="str">
        <f>第二週!O28</f>
        <v>豆皮</v>
      </c>
      <c r="E240" s="85">
        <f t="shared" si="3"/>
        <v>45638</v>
      </c>
      <c r="J240" t="s">
        <v>150</v>
      </c>
      <c r="N240" s="109">
        <f>第二週!Q28</f>
        <v>3.556</v>
      </c>
    </row>
    <row r="241" spans="1:14">
      <c r="A241" s="85">
        <f>第二週!N3</f>
        <v>45638</v>
      </c>
      <c r="C241" t="str">
        <f>第二週!N26</f>
        <v>肉骨茶湯</v>
      </c>
      <c r="D241" t="str">
        <f>第二週!O29</f>
        <v>肉骨茶包</v>
      </c>
      <c r="E241" s="85">
        <f t="shared" si="3"/>
        <v>45638</v>
      </c>
      <c r="J241" t="s">
        <v>150</v>
      </c>
      <c r="N241" s="109">
        <f>第二週!Q29</f>
        <v>0</v>
      </c>
    </row>
    <row r="242" spans="1:14">
      <c r="A242" s="85">
        <f>第二週!N3</f>
        <v>45638</v>
      </c>
      <c r="C242" t="str">
        <f>第二週!N26</f>
        <v>肉骨茶湯</v>
      </c>
      <c r="D242">
        <f>第二週!O30</f>
        <v>0</v>
      </c>
      <c r="E242" s="85">
        <f t="shared" si="3"/>
        <v>45638</v>
      </c>
      <c r="J242" t="s">
        <v>150</v>
      </c>
      <c r="N242" s="109">
        <f>第二週!Q30</f>
        <v>0</v>
      </c>
    </row>
    <row r="243" spans="1:14">
      <c r="A243" s="85">
        <f>第二週!N3</f>
        <v>45638</v>
      </c>
      <c r="C243" t="str">
        <f>第二週!N26</f>
        <v>肉骨茶湯</v>
      </c>
      <c r="D243">
        <f>第二週!O31</f>
        <v>0</v>
      </c>
      <c r="E243" s="85">
        <f t="shared" si="3"/>
        <v>45638</v>
      </c>
      <c r="J243" t="s">
        <v>150</v>
      </c>
      <c r="N243" s="109">
        <f>第二週!Q31</f>
        <v>0</v>
      </c>
    </row>
    <row r="244" spans="1:14">
      <c r="A244" s="85">
        <f>第二週!N3</f>
        <v>45638</v>
      </c>
      <c r="C244" t="str">
        <f>第二週!O32</f>
        <v>時令水果</v>
      </c>
      <c r="D244" t="str">
        <f>第二週!O32</f>
        <v>時令水果</v>
      </c>
      <c r="E244" s="85">
        <f t="shared" si="3"/>
        <v>45638</v>
      </c>
      <c r="J244" t="s">
        <v>150</v>
      </c>
      <c r="N244" s="109">
        <f>第二週!Q32</f>
        <v>2540</v>
      </c>
    </row>
    <row r="245" spans="1:14">
      <c r="A245" s="85">
        <f>第二週!R3</f>
        <v>45639</v>
      </c>
      <c r="C245" t="str">
        <f>第二週!R5</f>
        <v>白米飯</v>
      </c>
      <c r="D245" t="str">
        <f>第二週!S5</f>
        <v>蓬萊米</v>
      </c>
      <c r="E245" s="85">
        <f t="shared" si="3"/>
        <v>45639</v>
      </c>
      <c r="J245" t="s">
        <v>150</v>
      </c>
      <c r="N245" s="109">
        <f>第二週!U5</f>
        <v>279.39999999999998</v>
      </c>
    </row>
    <row r="246" spans="1:14">
      <c r="A246" s="85">
        <f>第二週!R3</f>
        <v>45639</v>
      </c>
      <c r="C246" t="str">
        <f>第二週!R5</f>
        <v>白米飯</v>
      </c>
      <c r="D246">
        <f>第二週!S6</f>
        <v>0</v>
      </c>
      <c r="E246" s="85">
        <f t="shared" si="3"/>
        <v>45639</v>
      </c>
      <c r="J246" t="s">
        <v>150</v>
      </c>
      <c r="N246" s="109">
        <f>第二週!U6</f>
        <v>0</v>
      </c>
    </row>
    <row r="247" spans="1:14">
      <c r="A247" s="85">
        <f>第二週!R3</f>
        <v>45639</v>
      </c>
      <c r="C247" t="str">
        <f>第二週!R7</f>
        <v>塔香肉絲</v>
      </c>
      <c r="D247" t="str">
        <f>第二週!S7</f>
        <v>洋蔥</v>
      </c>
      <c r="E247" s="85">
        <f t="shared" si="3"/>
        <v>45639</v>
      </c>
      <c r="J247" t="s">
        <v>150</v>
      </c>
      <c r="N247" s="109">
        <f>第二週!U7</f>
        <v>88.9</v>
      </c>
    </row>
    <row r="248" spans="1:14">
      <c r="A248" s="85">
        <f>第二週!R3</f>
        <v>45639</v>
      </c>
      <c r="C248" t="str">
        <f>第二週!R7</f>
        <v>塔香肉絲</v>
      </c>
      <c r="D248" t="str">
        <f>第二週!S8</f>
        <v>木耳</v>
      </c>
      <c r="E248" s="85">
        <f t="shared" si="3"/>
        <v>45639</v>
      </c>
      <c r="J248" t="s">
        <v>150</v>
      </c>
      <c r="N248" s="109">
        <f>第二週!U8</f>
        <v>50.8</v>
      </c>
    </row>
    <row r="249" spans="1:14">
      <c r="A249" s="85">
        <f>第二週!R3</f>
        <v>45639</v>
      </c>
      <c r="C249" t="str">
        <f>第二週!R7</f>
        <v>塔香肉絲</v>
      </c>
      <c r="D249" t="str">
        <f>第二週!S9</f>
        <v>肉絲</v>
      </c>
      <c r="E249" s="85">
        <f t="shared" si="3"/>
        <v>45639</v>
      </c>
      <c r="J249" t="s">
        <v>150</v>
      </c>
      <c r="N249" s="109">
        <f>第二週!U10</f>
        <v>0</v>
      </c>
    </row>
    <row r="250" spans="1:14">
      <c r="A250" s="85">
        <f>第二週!R3</f>
        <v>45639</v>
      </c>
      <c r="C250" t="str">
        <f>第二週!R7</f>
        <v>塔香肉絲</v>
      </c>
      <c r="D250" t="str">
        <f>第二週!S10</f>
        <v>九層塔</v>
      </c>
      <c r="E250" s="85">
        <f t="shared" si="3"/>
        <v>45639</v>
      </c>
      <c r="J250" t="s">
        <v>150</v>
      </c>
      <c r="N250" s="109" t="e">
        <f>第二週!#REF!</f>
        <v>#REF!</v>
      </c>
    </row>
    <row r="251" spans="1:14">
      <c r="A251" s="85">
        <f>第二週!R3</f>
        <v>45639</v>
      </c>
      <c r="C251" t="str">
        <f>第二週!R7</f>
        <v>塔香肉絲</v>
      </c>
      <c r="D251">
        <f>第二週!S11</f>
        <v>0</v>
      </c>
      <c r="E251" s="85">
        <f t="shared" si="3"/>
        <v>45639</v>
      </c>
      <c r="J251" t="s">
        <v>150</v>
      </c>
      <c r="N251" s="109">
        <f>第二週!U11</f>
        <v>0</v>
      </c>
    </row>
    <row r="252" spans="1:14">
      <c r="A252" s="85">
        <f>第二週!R3</f>
        <v>45639</v>
      </c>
      <c r="C252" t="str">
        <f>第二週!R7</f>
        <v>塔香肉絲</v>
      </c>
      <c r="D252">
        <f>第二週!S12</f>
        <v>0</v>
      </c>
      <c r="E252" s="85">
        <f t="shared" si="3"/>
        <v>45639</v>
      </c>
      <c r="J252" t="s">
        <v>150</v>
      </c>
      <c r="N252" s="109">
        <f>第二週!U12</f>
        <v>0</v>
      </c>
    </row>
    <row r="253" spans="1:14">
      <c r="A253" s="85">
        <f>第二週!R3</f>
        <v>45639</v>
      </c>
      <c r="C253" t="str">
        <f>第二週!R13</f>
        <v>胡蘿蔔炒蛋</v>
      </c>
      <c r="D253" t="str">
        <f>第二週!S13</f>
        <v>胡蘿蔔</v>
      </c>
      <c r="E253" s="85">
        <f t="shared" si="3"/>
        <v>45639</v>
      </c>
      <c r="J253" t="s">
        <v>150</v>
      </c>
      <c r="N253" s="109">
        <f>第二週!U13</f>
        <v>101.6</v>
      </c>
    </row>
    <row r="254" spans="1:14">
      <c r="A254" s="85">
        <f>第二週!R3</f>
        <v>45639</v>
      </c>
      <c r="C254" t="str">
        <f>第二週!R13</f>
        <v>胡蘿蔔炒蛋</v>
      </c>
      <c r="D254" t="str">
        <f>第二週!S14</f>
        <v>雞蛋</v>
      </c>
      <c r="E254" s="85">
        <f t="shared" si="3"/>
        <v>45639</v>
      </c>
      <c r="J254" t="s">
        <v>150</v>
      </c>
      <c r="N254" s="109">
        <f>第二週!U14</f>
        <v>127</v>
      </c>
    </row>
    <row r="255" spans="1:14">
      <c r="A255" s="85">
        <f>第二週!R3</f>
        <v>45639</v>
      </c>
      <c r="C255" t="str">
        <f>第二週!R13</f>
        <v>胡蘿蔔炒蛋</v>
      </c>
      <c r="D255" t="str">
        <f>第二週!S15</f>
        <v>蔥花</v>
      </c>
      <c r="E255" s="85">
        <f t="shared" si="3"/>
        <v>45639</v>
      </c>
      <c r="J255" t="s">
        <v>150</v>
      </c>
      <c r="N255" s="109">
        <f>第二週!U15</f>
        <v>0</v>
      </c>
    </row>
    <row r="256" spans="1:14">
      <c r="A256" s="85">
        <f>第二週!R3</f>
        <v>45639</v>
      </c>
      <c r="C256" t="str">
        <f>第二週!R13</f>
        <v>胡蘿蔔炒蛋</v>
      </c>
      <c r="D256">
        <f>第二週!S16</f>
        <v>0</v>
      </c>
      <c r="E256" s="85">
        <f t="shared" si="3"/>
        <v>45639</v>
      </c>
      <c r="J256" t="s">
        <v>150</v>
      </c>
      <c r="N256" s="109">
        <f>第二週!U16</f>
        <v>0</v>
      </c>
    </row>
    <row r="257" spans="1:14">
      <c r="A257" s="85">
        <f>第二週!R3</f>
        <v>45639</v>
      </c>
      <c r="C257" t="str">
        <f>第二週!R13</f>
        <v>胡蘿蔔炒蛋</v>
      </c>
      <c r="D257">
        <f>第二週!S17</f>
        <v>0</v>
      </c>
      <c r="E257" s="85">
        <f t="shared" si="3"/>
        <v>45639</v>
      </c>
      <c r="J257" t="s">
        <v>150</v>
      </c>
      <c r="N257" s="109">
        <f>第二週!U17</f>
        <v>0</v>
      </c>
    </row>
    <row r="258" spans="1:14">
      <c r="A258" s="85">
        <f>第二週!R3</f>
        <v>45639</v>
      </c>
      <c r="C258" t="str">
        <f>第二週!R13</f>
        <v>胡蘿蔔炒蛋</v>
      </c>
      <c r="D258">
        <f>第二週!S19</f>
        <v>0</v>
      </c>
      <c r="E258" s="85">
        <f t="shared" si="3"/>
        <v>45639</v>
      </c>
      <c r="J258" t="s">
        <v>150</v>
      </c>
      <c r="N258" s="109">
        <f>第二週!U19</f>
        <v>0</v>
      </c>
    </row>
    <row r="259" spans="1:14">
      <c r="A259" s="85">
        <f>第二週!R3</f>
        <v>45639</v>
      </c>
      <c r="C259" t="str">
        <f>第二週!R20</f>
        <v>時令蔬菜</v>
      </c>
      <c r="D259" t="str">
        <f>第二週!S20</f>
        <v>時令蔬菜</v>
      </c>
      <c r="E259" s="85">
        <f t="shared" ref="E259:E322" si="4">A259</f>
        <v>45639</v>
      </c>
      <c r="J259" t="s">
        <v>150</v>
      </c>
      <c r="N259" s="109">
        <f>第二週!U20</f>
        <v>190.5</v>
      </c>
    </row>
    <row r="260" spans="1:14">
      <c r="A260" s="85">
        <f>第二週!R3</f>
        <v>45639</v>
      </c>
      <c r="C260" t="str">
        <f>第二週!R20</f>
        <v>時令蔬菜</v>
      </c>
      <c r="D260">
        <f>第二週!S21</f>
        <v>0</v>
      </c>
      <c r="E260" s="85">
        <f t="shared" si="4"/>
        <v>45639</v>
      </c>
      <c r="J260" t="s">
        <v>150</v>
      </c>
      <c r="N260" s="109">
        <f>第二週!U21</f>
        <v>0</v>
      </c>
    </row>
    <row r="261" spans="1:14">
      <c r="A261" s="85">
        <f>第二週!R3</f>
        <v>45639</v>
      </c>
      <c r="C261" t="str">
        <f>第二週!R20</f>
        <v>時令蔬菜</v>
      </c>
      <c r="D261">
        <f>第二週!S22</f>
        <v>0</v>
      </c>
      <c r="E261" s="85">
        <f t="shared" si="4"/>
        <v>45639</v>
      </c>
      <c r="J261" t="s">
        <v>150</v>
      </c>
      <c r="N261" s="109">
        <f>第二週!U22</f>
        <v>0</v>
      </c>
    </row>
    <row r="262" spans="1:14">
      <c r="A262" s="85">
        <f>第二週!R3</f>
        <v>45639</v>
      </c>
      <c r="C262" t="str">
        <f>第二週!R20</f>
        <v>時令蔬菜</v>
      </c>
      <c r="D262">
        <f>第二週!S23</f>
        <v>0</v>
      </c>
      <c r="E262" s="85">
        <f t="shared" si="4"/>
        <v>45639</v>
      </c>
      <c r="J262" t="s">
        <v>150</v>
      </c>
      <c r="N262" s="109">
        <f>第二週!U23</f>
        <v>0</v>
      </c>
    </row>
    <row r="263" spans="1:14">
      <c r="A263" s="85">
        <f>第二週!R3</f>
        <v>45639</v>
      </c>
      <c r="C263" t="str">
        <f>第二週!R20</f>
        <v>時令蔬菜</v>
      </c>
      <c r="D263">
        <f>第二週!S24</f>
        <v>0</v>
      </c>
      <c r="E263" s="85">
        <f t="shared" si="4"/>
        <v>45639</v>
      </c>
      <c r="J263" t="s">
        <v>150</v>
      </c>
      <c r="N263" s="109">
        <f>第二週!U24</f>
        <v>0</v>
      </c>
    </row>
    <row r="264" spans="1:14">
      <c r="A264" s="85">
        <f>第二週!R3</f>
        <v>45639</v>
      </c>
      <c r="C264" t="str">
        <f>第二週!R20</f>
        <v>時令蔬菜</v>
      </c>
      <c r="D264">
        <f>第二週!S25</f>
        <v>0</v>
      </c>
      <c r="E264" s="85">
        <f t="shared" si="4"/>
        <v>45639</v>
      </c>
      <c r="J264" t="s">
        <v>150</v>
      </c>
      <c r="N264" s="109">
        <f>第二週!U25</f>
        <v>0</v>
      </c>
    </row>
    <row r="265" spans="1:14">
      <c r="A265" s="85">
        <f>第二週!R3</f>
        <v>45639</v>
      </c>
      <c r="C265" t="str">
        <f>第二週!R26</f>
        <v>味噌蔬菜湯</v>
      </c>
      <c r="D265" t="str">
        <f>第二週!S26</f>
        <v>大白菜</v>
      </c>
      <c r="E265" s="85">
        <f t="shared" si="4"/>
        <v>45639</v>
      </c>
      <c r="J265" t="s">
        <v>150</v>
      </c>
      <c r="N265" s="109">
        <f>第二週!U26</f>
        <v>63.5</v>
      </c>
    </row>
    <row r="266" spans="1:14">
      <c r="A266" s="85">
        <f>第二週!R3</f>
        <v>45639</v>
      </c>
      <c r="C266" t="str">
        <f>第二週!R26</f>
        <v>味噌蔬菜湯</v>
      </c>
      <c r="D266" t="str">
        <f>第二週!S27</f>
        <v>香菇</v>
      </c>
      <c r="E266" s="85">
        <f t="shared" si="4"/>
        <v>45639</v>
      </c>
      <c r="J266" t="s">
        <v>150</v>
      </c>
      <c r="N266" s="109">
        <f>第二週!U27</f>
        <v>10.16</v>
      </c>
    </row>
    <row r="267" spans="1:14">
      <c r="A267" s="85">
        <f>第二週!R3</f>
        <v>45639</v>
      </c>
      <c r="C267" t="str">
        <f>第二週!R26</f>
        <v>味噌蔬菜湯</v>
      </c>
      <c r="D267" t="str">
        <f>第二週!S28</f>
        <v>柴魚片</v>
      </c>
      <c r="E267" s="85">
        <f t="shared" si="4"/>
        <v>45639</v>
      </c>
      <c r="J267" t="s">
        <v>150</v>
      </c>
      <c r="N267" s="109">
        <f>第二週!U28</f>
        <v>0</v>
      </c>
    </row>
    <row r="268" spans="1:14">
      <c r="A268" s="85">
        <f>第二週!R3</f>
        <v>45639</v>
      </c>
      <c r="C268" t="str">
        <f>第二週!R26</f>
        <v>味噌蔬菜湯</v>
      </c>
      <c r="D268" t="str">
        <f>第二週!S29</f>
        <v>味噌</v>
      </c>
      <c r="E268" s="85">
        <f t="shared" si="4"/>
        <v>45639</v>
      </c>
      <c r="J268" t="s">
        <v>150</v>
      </c>
      <c r="N268" s="109">
        <f>第二週!U29</f>
        <v>0</v>
      </c>
    </row>
    <row r="269" spans="1:14">
      <c r="A269" s="85">
        <f>第二週!R3</f>
        <v>45639</v>
      </c>
      <c r="C269" t="str">
        <f>第二週!R26</f>
        <v>味噌蔬菜湯</v>
      </c>
      <c r="D269">
        <f>第二週!S30</f>
        <v>0</v>
      </c>
      <c r="E269" s="85">
        <f t="shared" si="4"/>
        <v>45639</v>
      </c>
      <c r="J269" t="s">
        <v>150</v>
      </c>
      <c r="N269" s="109">
        <f>第二週!U30</f>
        <v>0</v>
      </c>
    </row>
    <row r="270" spans="1:14">
      <c r="A270" s="85">
        <f>第二週!R3</f>
        <v>45639</v>
      </c>
      <c r="C270" t="str">
        <f>第二週!R26</f>
        <v>味噌蔬菜湯</v>
      </c>
      <c r="D270">
        <f>第二週!S31</f>
        <v>0</v>
      </c>
      <c r="E270" s="85">
        <f t="shared" si="4"/>
        <v>45639</v>
      </c>
      <c r="J270" t="s">
        <v>150</v>
      </c>
      <c r="N270" s="109">
        <f>第二週!U31</f>
        <v>0</v>
      </c>
    </row>
    <row r="271" spans="1:14">
      <c r="A271" s="85">
        <f>第二週!R3</f>
        <v>45639</v>
      </c>
      <c r="C271">
        <f>第二週!S32</f>
        <v>0</v>
      </c>
      <c r="D271">
        <f>第二週!S32</f>
        <v>0</v>
      </c>
      <c r="E271" s="85">
        <f t="shared" si="4"/>
        <v>45639</v>
      </c>
      <c r="J271" t="s">
        <v>150</v>
      </c>
      <c r="N271" s="109">
        <f>第二週!U32</f>
        <v>2360</v>
      </c>
    </row>
    <row r="272" spans="1:14">
      <c r="A272" s="85">
        <f>第三週!B3</f>
        <v>45642</v>
      </c>
      <c r="C272" t="str">
        <f>第三週!B5</f>
        <v>白米飯</v>
      </c>
      <c r="D272" t="str">
        <f>第三週!C5</f>
        <v>蓬萊米</v>
      </c>
      <c r="E272" s="85">
        <f t="shared" si="4"/>
        <v>45642</v>
      </c>
      <c r="J272" t="s">
        <v>150</v>
      </c>
      <c r="N272" s="109">
        <f>第三週!E5</f>
        <v>279.39999999999998</v>
      </c>
    </row>
    <row r="273" spans="1:14">
      <c r="A273" s="85">
        <f>第三週!B3</f>
        <v>45642</v>
      </c>
      <c r="C273" t="str">
        <f>第三週!B5</f>
        <v>白米飯</v>
      </c>
      <c r="D273">
        <f>第三週!C6</f>
        <v>0</v>
      </c>
      <c r="E273" s="85">
        <f t="shared" si="4"/>
        <v>45642</v>
      </c>
      <c r="J273" t="s">
        <v>150</v>
      </c>
      <c r="N273" s="109">
        <f>第三週!E6</f>
        <v>0</v>
      </c>
    </row>
    <row r="274" spans="1:14">
      <c r="A274" s="85">
        <f>第三週!B3</f>
        <v>45642</v>
      </c>
      <c r="C274" t="str">
        <f>第三週!B7</f>
        <v>香滷雞翅</v>
      </c>
      <c r="D274" t="str">
        <f>第三週!C7</f>
        <v>雞翅</v>
      </c>
      <c r="E274" s="85">
        <f t="shared" si="4"/>
        <v>45642</v>
      </c>
      <c r="J274" t="s">
        <v>150</v>
      </c>
      <c r="N274" s="109">
        <f>第三週!E7</f>
        <v>2540</v>
      </c>
    </row>
    <row r="275" spans="1:14">
      <c r="A275" s="85">
        <f>第三週!B3</f>
        <v>45642</v>
      </c>
      <c r="C275" t="str">
        <f>第三週!B7</f>
        <v>香滷雞翅</v>
      </c>
      <c r="D275" t="str">
        <f>第三週!C8</f>
        <v>滷包</v>
      </c>
      <c r="E275" s="85">
        <f t="shared" si="4"/>
        <v>45642</v>
      </c>
      <c r="J275" t="s">
        <v>150</v>
      </c>
      <c r="N275" s="109">
        <f>第三週!E8</f>
        <v>0</v>
      </c>
    </row>
    <row r="276" spans="1:14">
      <c r="A276" s="85">
        <f>第三週!B3</f>
        <v>45642</v>
      </c>
      <c r="C276" t="str">
        <f>第三週!B7</f>
        <v>香滷雞翅</v>
      </c>
      <c r="D276">
        <f>第三週!C9</f>
        <v>0</v>
      </c>
      <c r="E276" s="85">
        <f t="shared" si="4"/>
        <v>45642</v>
      </c>
      <c r="J276" t="s">
        <v>150</v>
      </c>
      <c r="N276" s="109">
        <f>第三週!E9</f>
        <v>0</v>
      </c>
    </row>
    <row r="277" spans="1:14">
      <c r="A277" s="85">
        <f>第三週!B3</f>
        <v>45642</v>
      </c>
      <c r="C277" t="str">
        <f>第三週!B7</f>
        <v>香滷雞翅</v>
      </c>
      <c r="D277">
        <f>第三週!C10</f>
        <v>0</v>
      </c>
      <c r="E277" s="85">
        <f t="shared" si="4"/>
        <v>45642</v>
      </c>
      <c r="J277" t="s">
        <v>150</v>
      </c>
      <c r="N277" s="109">
        <f>第三週!E10</f>
        <v>0</v>
      </c>
    </row>
    <row r="278" spans="1:14">
      <c r="A278" s="85">
        <f>第三週!B3</f>
        <v>45642</v>
      </c>
      <c r="C278" t="str">
        <f>第三週!B7</f>
        <v>香滷雞翅</v>
      </c>
      <c r="D278">
        <f>第三週!C11</f>
        <v>0</v>
      </c>
      <c r="E278" s="85">
        <f t="shared" si="4"/>
        <v>45642</v>
      </c>
      <c r="J278" t="s">
        <v>150</v>
      </c>
      <c r="N278" s="109">
        <f>第三週!E11</f>
        <v>0</v>
      </c>
    </row>
    <row r="279" spans="1:14">
      <c r="A279" s="85">
        <f>第三週!B3</f>
        <v>45642</v>
      </c>
      <c r="C279" t="str">
        <f>第三週!B7</f>
        <v>香滷雞翅</v>
      </c>
      <c r="D279">
        <f>第三週!C12</f>
        <v>0</v>
      </c>
      <c r="E279" s="85">
        <f t="shared" si="4"/>
        <v>45642</v>
      </c>
      <c r="J279" t="s">
        <v>150</v>
      </c>
      <c r="N279" s="109">
        <f>第三週!E12</f>
        <v>0</v>
      </c>
    </row>
    <row r="280" spans="1:14">
      <c r="A280" s="85">
        <f>第三週!B3</f>
        <v>45642</v>
      </c>
      <c r="C280" t="str">
        <f>第三週!B13</f>
        <v>茄汁洋蔥黑輪</v>
      </c>
      <c r="D280" t="str">
        <f>第三週!C13</f>
        <v>黑輪</v>
      </c>
      <c r="E280" s="85">
        <f t="shared" si="4"/>
        <v>45642</v>
      </c>
      <c r="J280" t="s">
        <v>150</v>
      </c>
      <c r="N280" s="109">
        <f>第三週!E13</f>
        <v>68.58</v>
      </c>
    </row>
    <row r="281" spans="1:14">
      <c r="A281" s="85">
        <f>第三週!B3</f>
        <v>45642</v>
      </c>
      <c r="C281" t="str">
        <f>第三週!B13</f>
        <v>茄汁洋蔥黑輪</v>
      </c>
      <c r="D281" t="str">
        <f>第三週!C14</f>
        <v>洋蔥</v>
      </c>
      <c r="E281" s="85">
        <f t="shared" si="4"/>
        <v>45642</v>
      </c>
      <c r="J281" t="s">
        <v>150</v>
      </c>
      <c r="N281" s="109">
        <f>第三週!E14</f>
        <v>53.34</v>
      </c>
    </row>
    <row r="282" spans="1:14">
      <c r="A282" s="85">
        <f>第三週!B3</f>
        <v>45642</v>
      </c>
      <c r="C282" t="str">
        <f>第三週!B13</f>
        <v>茄汁洋蔥黑輪</v>
      </c>
      <c r="D282" t="str">
        <f>第三週!C15</f>
        <v>肉絲</v>
      </c>
      <c r="E282" s="85">
        <f t="shared" si="4"/>
        <v>45642</v>
      </c>
      <c r="J282" t="s">
        <v>150</v>
      </c>
      <c r="N282" s="109">
        <f>第三週!E15</f>
        <v>60.96</v>
      </c>
    </row>
    <row r="283" spans="1:14">
      <c r="A283" s="85">
        <f>第三週!B3</f>
        <v>45642</v>
      </c>
      <c r="C283" t="str">
        <f>第三週!B13</f>
        <v>茄汁洋蔥黑輪</v>
      </c>
      <c r="D283" t="str">
        <f>第三週!C16</f>
        <v>胡蘿蔔</v>
      </c>
      <c r="E283" s="85">
        <f t="shared" si="4"/>
        <v>45642</v>
      </c>
      <c r="J283" t="s">
        <v>150</v>
      </c>
      <c r="N283" s="109">
        <f>第三週!E16</f>
        <v>20.32</v>
      </c>
    </row>
    <row r="284" spans="1:14">
      <c r="A284" s="85">
        <f>第三週!B3</f>
        <v>45642</v>
      </c>
      <c r="C284" t="str">
        <f>第三週!B13</f>
        <v>茄汁洋蔥黑輪</v>
      </c>
      <c r="D284" t="str">
        <f>第三週!C17</f>
        <v>番茄醬</v>
      </c>
      <c r="E284" s="85">
        <f t="shared" si="4"/>
        <v>45642</v>
      </c>
      <c r="J284" t="s">
        <v>150</v>
      </c>
      <c r="N284" s="109">
        <f>第三週!E17</f>
        <v>0</v>
      </c>
    </row>
    <row r="285" spans="1:14">
      <c r="A285" s="85">
        <f>第三週!B3</f>
        <v>45642</v>
      </c>
      <c r="C285" t="str">
        <f>第三週!B13</f>
        <v>茄汁洋蔥黑輪</v>
      </c>
      <c r="D285">
        <f>第三週!C18</f>
        <v>0</v>
      </c>
      <c r="E285" s="85">
        <f t="shared" si="4"/>
        <v>45642</v>
      </c>
      <c r="J285" t="s">
        <v>150</v>
      </c>
      <c r="N285" s="109">
        <f>第三週!E18</f>
        <v>0</v>
      </c>
    </row>
    <row r="286" spans="1:14">
      <c r="A286" s="85">
        <f>第三週!B3</f>
        <v>45642</v>
      </c>
      <c r="C286" t="str">
        <f>第三週!B19</f>
        <v>時令蔬菜</v>
      </c>
      <c r="D286" t="str">
        <f>第三週!C19</f>
        <v>時令蔬菜</v>
      </c>
      <c r="E286" s="85">
        <f t="shared" si="4"/>
        <v>45642</v>
      </c>
      <c r="J286" t="s">
        <v>150</v>
      </c>
      <c r="N286" s="109">
        <f>第三週!E19</f>
        <v>190.5</v>
      </c>
    </row>
    <row r="287" spans="1:14">
      <c r="A287" s="85">
        <f>第三週!B3</f>
        <v>45642</v>
      </c>
      <c r="C287" t="str">
        <f>第三週!B19</f>
        <v>時令蔬菜</v>
      </c>
      <c r="D287">
        <f>第三週!C20</f>
        <v>0</v>
      </c>
      <c r="E287" s="85">
        <f t="shared" si="4"/>
        <v>45642</v>
      </c>
      <c r="J287" t="s">
        <v>150</v>
      </c>
      <c r="N287" s="109">
        <f>第三週!E20</f>
        <v>0</v>
      </c>
    </row>
    <row r="288" spans="1:14">
      <c r="A288" s="85">
        <f>第三週!B3</f>
        <v>45642</v>
      </c>
      <c r="C288" t="str">
        <f>第三週!B19</f>
        <v>時令蔬菜</v>
      </c>
      <c r="D288">
        <f>第三週!C21</f>
        <v>0</v>
      </c>
      <c r="E288" s="85">
        <f t="shared" si="4"/>
        <v>45642</v>
      </c>
      <c r="J288" t="s">
        <v>150</v>
      </c>
      <c r="N288" s="109">
        <f>第三週!E21</f>
        <v>0</v>
      </c>
    </row>
    <row r="289" spans="1:14">
      <c r="A289" s="85">
        <f>第三週!B3</f>
        <v>45642</v>
      </c>
      <c r="C289" t="str">
        <f>第三週!B19</f>
        <v>時令蔬菜</v>
      </c>
      <c r="D289">
        <f>第三週!C22</f>
        <v>0</v>
      </c>
      <c r="E289" s="85">
        <f t="shared" si="4"/>
        <v>45642</v>
      </c>
      <c r="J289" t="s">
        <v>150</v>
      </c>
      <c r="N289" s="109">
        <f>第三週!E22</f>
        <v>0</v>
      </c>
    </row>
    <row r="290" spans="1:14">
      <c r="A290" s="85">
        <f>第三週!B3</f>
        <v>45642</v>
      </c>
      <c r="C290" t="str">
        <f>第三週!B19</f>
        <v>時令蔬菜</v>
      </c>
      <c r="D290">
        <f>第三週!C23</f>
        <v>0</v>
      </c>
      <c r="E290" s="85">
        <f t="shared" si="4"/>
        <v>45642</v>
      </c>
      <c r="J290" t="s">
        <v>150</v>
      </c>
      <c r="N290" s="109">
        <f>第三週!E23</f>
        <v>0</v>
      </c>
    </row>
    <row r="291" spans="1:14">
      <c r="A291" s="85">
        <f>第三週!B3</f>
        <v>45642</v>
      </c>
      <c r="C291" t="str">
        <f>第三週!B19</f>
        <v>時令蔬菜</v>
      </c>
      <c r="D291">
        <f>第三週!C24</f>
        <v>0</v>
      </c>
      <c r="E291" s="85">
        <f t="shared" si="4"/>
        <v>45642</v>
      </c>
      <c r="J291" t="s">
        <v>150</v>
      </c>
      <c r="N291" s="109">
        <f>第三週!E24</f>
        <v>0</v>
      </c>
    </row>
    <row r="292" spans="1:14">
      <c r="A292" s="85">
        <f>第三週!B3</f>
        <v>45642</v>
      </c>
      <c r="C292" t="str">
        <f>第三週!B25</f>
        <v>蘿蔔排骨湯</v>
      </c>
      <c r="D292" t="str">
        <f>第三週!C25</f>
        <v>白蘿蔔</v>
      </c>
      <c r="E292" s="85">
        <f t="shared" si="4"/>
        <v>45642</v>
      </c>
      <c r="J292" t="s">
        <v>150</v>
      </c>
      <c r="N292" s="109">
        <f>第三週!E25</f>
        <v>63.5</v>
      </c>
    </row>
    <row r="293" spans="1:14">
      <c r="A293" s="85">
        <f>第三週!B3</f>
        <v>45642</v>
      </c>
      <c r="C293" t="str">
        <f>第三週!B25</f>
        <v>蘿蔔排骨湯</v>
      </c>
      <c r="D293" t="str">
        <f>第三週!C26</f>
        <v>排骨</v>
      </c>
      <c r="E293" s="85">
        <f t="shared" si="4"/>
        <v>45642</v>
      </c>
      <c r="J293" t="s">
        <v>150</v>
      </c>
      <c r="N293" s="109">
        <f>第三週!E26</f>
        <v>20.32</v>
      </c>
    </row>
    <row r="294" spans="1:14">
      <c r="A294" s="85">
        <f>第三週!B3</f>
        <v>45642</v>
      </c>
      <c r="C294" t="str">
        <f>第三週!B25</f>
        <v>蘿蔔排骨湯</v>
      </c>
      <c r="D294">
        <f>第三週!C27</f>
        <v>0</v>
      </c>
      <c r="E294" s="85">
        <f t="shared" si="4"/>
        <v>45642</v>
      </c>
      <c r="J294" t="s">
        <v>150</v>
      </c>
      <c r="N294" s="109">
        <f>第三週!E27</f>
        <v>0</v>
      </c>
    </row>
    <row r="295" spans="1:14">
      <c r="A295" s="85">
        <f>第三週!B3</f>
        <v>45642</v>
      </c>
      <c r="C295" t="str">
        <f>第三週!B25</f>
        <v>蘿蔔排骨湯</v>
      </c>
      <c r="D295">
        <f>第三週!C28</f>
        <v>0</v>
      </c>
      <c r="E295" s="85">
        <f t="shared" si="4"/>
        <v>45642</v>
      </c>
      <c r="J295" t="s">
        <v>150</v>
      </c>
      <c r="N295" s="109">
        <f>第三週!E28</f>
        <v>0</v>
      </c>
    </row>
    <row r="296" spans="1:14">
      <c r="A296" s="85">
        <f>第三週!B3</f>
        <v>45642</v>
      </c>
      <c r="C296" t="str">
        <f>第三週!B25</f>
        <v>蘿蔔排骨湯</v>
      </c>
      <c r="D296">
        <f>第三週!C29</f>
        <v>0</v>
      </c>
      <c r="E296" s="85">
        <f t="shared" si="4"/>
        <v>45642</v>
      </c>
      <c r="J296" t="s">
        <v>150</v>
      </c>
      <c r="N296" s="109">
        <f>第三週!E29</f>
        <v>0</v>
      </c>
    </row>
    <row r="297" spans="1:14">
      <c r="A297" s="85">
        <f>第三週!B3</f>
        <v>45642</v>
      </c>
      <c r="C297" t="str">
        <f>第三週!B25</f>
        <v>蘿蔔排骨湯</v>
      </c>
      <c r="D297">
        <f>第三週!C30</f>
        <v>0</v>
      </c>
      <c r="E297" s="85">
        <f t="shared" si="4"/>
        <v>45642</v>
      </c>
      <c r="J297" t="s">
        <v>150</v>
      </c>
      <c r="N297" s="109">
        <f>第三週!E30</f>
        <v>0</v>
      </c>
    </row>
    <row r="298" spans="1:14">
      <c r="A298" s="85">
        <f>第三週!B3</f>
        <v>45642</v>
      </c>
      <c r="C298" s="100">
        <f>第三週!C31</f>
        <v>0</v>
      </c>
      <c r="D298">
        <f>第三週!C31</f>
        <v>0</v>
      </c>
      <c r="E298" s="85">
        <f t="shared" si="4"/>
        <v>45642</v>
      </c>
      <c r="J298" t="s">
        <v>150</v>
      </c>
      <c r="N298" s="109">
        <f>第三週!E31</f>
        <v>2360</v>
      </c>
    </row>
    <row r="299" spans="1:14">
      <c r="A299" s="85">
        <f>第三週!F3</f>
        <v>45643</v>
      </c>
      <c r="C299" t="str">
        <f>第三週!F5</f>
        <v>糙米飯</v>
      </c>
      <c r="D299" t="str">
        <f>第三週!G5</f>
        <v>蓬萊米</v>
      </c>
      <c r="E299" s="85">
        <f t="shared" si="4"/>
        <v>45643</v>
      </c>
      <c r="J299" t="s">
        <v>150</v>
      </c>
      <c r="N299" s="109">
        <f>第三週!I5</f>
        <v>254</v>
      </c>
    </row>
    <row r="300" spans="1:14">
      <c r="A300" s="85">
        <f>第三週!F3</f>
        <v>45643</v>
      </c>
      <c r="C300" t="str">
        <f>第三週!F5</f>
        <v>糙米飯</v>
      </c>
      <c r="D300" t="str">
        <f>第三週!G6</f>
        <v>糙米</v>
      </c>
      <c r="E300" s="85">
        <f t="shared" si="4"/>
        <v>45643</v>
      </c>
      <c r="J300" t="s">
        <v>150</v>
      </c>
      <c r="N300" s="109">
        <f>第三週!I6</f>
        <v>25.4</v>
      </c>
    </row>
    <row r="301" spans="1:14">
      <c r="A301" s="85">
        <f>第三週!F3</f>
        <v>45643</v>
      </c>
      <c r="C301" t="str">
        <f>第三週!F7</f>
        <v>銀蘿肉丁</v>
      </c>
      <c r="D301" t="str">
        <f>第三週!G7</f>
        <v>白蘿蔔</v>
      </c>
      <c r="E301" s="85">
        <f t="shared" si="4"/>
        <v>45643</v>
      </c>
      <c r="J301" t="s">
        <v>150</v>
      </c>
      <c r="N301" s="109">
        <f>第三週!I7</f>
        <v>88.9</v>
      </c>
    </row>
    <row r="302" spans="1:14">
      <c r="A302" s="85">
        <f>第三週!F3</f>
        <v>45643</v>
      </c>
      <c r="C302" t="str">
        <f>第三週!F7</f>
        <v>銀蘿肉丁</v>
      </c>
      <c r="D302" t="str">
        <f>第三週!G8</f>
        <v>胡蘿蔔</v>
      </c>
      <c r="E302" s="85">
        <f t="shared" si="4"/>
        <v>45643</v>
      </c>
      <c r="J302" t="s">
        <v>150</v>
      </c>
      <c r="N302" s="109">
        <f>第三週!I8</f>
        <v>25.4</v>
      </c>
    </row>
    <row r="303" spans="1:14">
      <c r="A303" s="85">
        <f>第三週!F3</f>
        <v>45643</v>
      </c>
      <c r="C303" t="str">
        <f>第三週!F7</f>
        <v>銀蘿肉丁</v>
      </c>
      <c r="D303" t="str">
        <f>第三週!G9</f>
        <v>肉丁</v>
      </c>
      <c r="E303" s="85">
        <f t="shared" si="4"/>
        <v>45643</v>
      </c>
      <c r="J303" t="s">
        <v>150</v>
      </c>
      <c r="N303" s="109">
        <f>第三週!I9</f>
        <v>185.42</v>
      </c>
    </row>
    <row r="304" spans="1:14">
      <c r="A304" s="85">
        <f>第三週!F3</f>
        <v>45643</v>
      </c>
      <c r="C304" t="str">
        <f>第三週!F7</f>
        <v>銀蘿肉丁</v>
      </c>
      <c r="D304">
        <f>第三週!G10</f>
        <v>0</v>
      </c>
      <c r="E304" s="85">
        <f t="shared" si="4"/>
        <v>45643</v>
      </c>
      <c r="J304" t="s">
        <v>150</v>
      </c>
      <c r="N304" s="109">
        <f>第三週!I10</f>
        <v>0</v>
      </c>
    </row>
    <row r="305" spans="1:14">
      <c r="A305" s="85">
        <f>第三週!F3</f>
        <v>45643</v>
      </c>
      <c r="C305" t="str">
        <f>第三週!F7</f>
        <v>銀蘿肉丁</v>
      </c>
      <c r="D305">
        <f>第三週!G11</f>
        <v>0</v>
      </c>
      <c r="E305" s="85">
        <f t="shared" si="4"/>
        <v>45643</v>
      </c>
      <c r="J305" t="s">
        <v>150</v>
      </c>
      <c r="N305" s="109">
        <f>第三週!I11</f>
        <v>0</v>
      </c>
    </row>
    <row r="306" spans="1:14">
      <c r="A306" s="85">
        <f>第三週!F3</f>
        <v>45643</v>
      </c>
      <c r="C306" t="str">
        <f>第三週!F7</f>
        <v>銀蘿肉丁</v>
      </c>
      <c r="D306">
        <f>第三週!G12</f>
        <v>0</v>
      </c>
      <c r="E306" s="85">
        <f t="shared" si="4"/>
        <v>45643</v>
      </c>
      <c r="J306" t="s">
        <v>150</v>
      </c>
      <c r="N306" s="109">
        <f>第三週!I12</f>
        <v>0</v>
      </c>
    </row>
    <row r="307" spans="1:14">
      <c r="A307" s="85">
        <f>第三週!F3</f>
        <v>45643</v>
      </c>
      <c r="C307" t="str">
        <f>第三週!F13</f>
        <v>干丁肉末</v>
      </c>
      <c r="D307">
        <f>第三週!G17</f>
        <v>0</v>
      </c>
      <c r="E307" s="85">
        <f t="shared" si="4"/>
        <v>45643</v>
      </c>
      <c r="J307" t="s">
        <v>150</v>
      </c>
      <c r="N307" s="109">
        <f>第三週!I13</f>
        <v>76.2</v>
      </c>
    </row>
    <row r="308" spans="1:14">
      <c r="A308" s="85">
        <f>第三週!F3</f>
        <v>45643</v>
      </c>
      <c r="C308" t="str">
        <f>第三週!F13</f>
        <v>干丁肉末</v>
      </c>
      <c r="D308" t="str">
        <f>第三週!G14</f>
        <v>玉米粒</v>
      </c>
      <c r="E308" s="85">
        <f t="shared" si="4"/>
        <v>45643</v>
      </c>
      <c r="J308" t="s">
        <v>150</v>
      </c>
      <c r="N308" s="109">
        <f>第三週!I14</f>
        <v>53.34</v>
      </c>
    </row>
    <row r="309" spans="1:14">
      <c r="A309" s="85">
        <f>第三週!F3</f>
        <v>45643</v>
      </c>
      <c r="C309" t="str">
        <f>第三週!F13</f>
        <v>干丁肉末</v>
      </c>
      <c r="D309" t="str">
        <f>第三週!G15</f>
        <v>大頭菜</v>
      </c>
      <c r="E309" s="85">
        <f t="shared" si="4"/>
        <v>45643</v>
      </c>
      <c r="J309" t="s">
        <v>150</v>
      </c>
      <c r="N309" s="109">
        <f>第三週!I15</f>
        <v>25.4</v>
      </c>
    </row>
    <row r="310" spans="1:14">
      <c r="A310" s="85">
        <f>第三週!F3</f>
        <v>45643</v>
      </c>
      <c r="C310" t="str">
        <f>第三週!F13</f>
        <v>干丁肉末</v>
      </c>
      <c r="D310" t="str">
        <f>第三週!G16</f>
        <v>絞肉</v>
      </c>
      <c r="E310" s="85">
        <f t="shared" si="4"/>
        <v>45643</v>
      </c>
      <c r="J310" t="s">
        <v>150</v>
      </c>
      <c r="N310" s="109">
        <f>第三週!I16</f>
        <v>17.78</v>
      </c>
    </row>
    <row r="311" spans="1:14">
      <c r="A311" s="85">
        <f>第三週!F3</f>
        <v>45643</v>
      </c>
      <c r="C311" t="str">
        <f>第三週!F13</f>
        <v>干丁肉末</v>
      </c>
      <c r="D311" t="e">
        <f>第三週!#REF!</f>
        <v>#REF!</v>
      </c>
      <c r="E311" s="85">
        <f t="shared" si="4"/>
        <v>45643</v>
      </c>
      <c r="J311" t="s">
        <v>150</v>
      </c>
      <c r="N311" s="109">
        <f>第三週!I17</f>
        <v>0</v>
      </c>
    </row>
    <row r="312" spans="1:14">
      <c r="A312" s="85">
        <f>第三週!F3</f>
        <v>45643</v>
      </c>
      <c r="C312" t="str">
        <f>第三週!F13</f>
        <v>干丁肉末</v>
      </c>
      <c r="D312">
        <f>第三週!G18</f>
        <v>0</v>
      </c>
      <c r="E312" s="85">
        <f t="shared" si="4"/>
        <v>45643</v>
      </c>
      <c r="J312" t="s">
        <v>150</v>
      </c>
      <c r="N312" s="109">
        <f>第三週!I18</f>
        <v>0</v>
      </c>
    </row>
    <row r="313" spans="1:14">
      <c r="A313" s="85">
        <f>第三週!F3</f>
        <v>45643</v>
      </c>
      <c r="C313" t="str">
        <f>第三週!F19</f>
        <v>時令蔬菜</v>
      </c>
      <c r="D313" t="str">
        <f>第三週!G19</f>
        <v>時令蔬菜</v>
      </c>
      <c r="E313" s="85">
        <f t="shared" si="4"/>
        <v>45643</v>
      </c>
      <c r="J313" t="s">
        <v>150</v>
      </c>
      <c r="N313" s="109">
        <f>第三週!I19</f>
        <v>190.5</v>
      </c>
    </row>
    <row r="314" spans="1:14">
      <c r="A314" s="85">
        <f>第三週!F3</f>
        <v>45643</v>
      </c>
      <c r="C314" t="str">
        <f>第三週!F19</f>
        <v>時令蔬菜</v>
      </c>
      <c r="D314">
        <f>第三週!G20</f>
        <v>0</v>
      </c>
      <c r="E314" s="85">
        <f t="shared" si="4"/>
        <v>45643</v>
      </c>
      <c r="J314" t="s">
        <v>150</v>
      </c>
      <c r="N314" s="109">
        <f>第三週!I20</f>
        <v>0</v>
      </c>
    </row>
    <row r="315" spans="1:14">
      <c r="A315" s="85">
        <f>第三週!F3</f>
        <v>45643</v>
      </c>
      <c r="C315" t="str">
        <f>第三週!F19</f>
        <v>時令蔬菜</v>
      </c>
      <c r="D315">
        <f>第三週!G21</f>
        <v>0</v>
      </c>
      <c r="E315" s="85">
        <f t="shared" si="4"/>
        <v>45643</v>
      </c>
      <c r="J315" t="s">
        <v>150</v>
      </c>
      <c r="N315" s="109">
        <f>第三週!I21</f>
        <v>0</v>
      </c>
    </row>
    <row r="316" spans="1:14">
      <c r="A316" s="85">
        <f>第三週!F3</f>
        <v>45643</v>
      </c>
      <c r="C316" t="str">
        <f>第三週!F19</f>
        <v>時令蔬菜</v>
      </c>
      <c r="D316">
        <f>第三週!G22</f>
        <v>0</v>
      </c>
      <c r="E316" s="85">
        <f t="shared" si="4"/>
        <v>45643</v>
      </c>
      <c r="J316" t="s">
        <v>150</v>
      </c>
      <c r="N316" s="109">
        <f>第三週!I22</f>
        <v>0</v>
      </c>
    </row>
    <row r="317" spans="1:14">
      <c r="A317" s="85">
        <f>第三週!F3</f>
        <v>45643</v>
      </c>
      <c r="C317" t="str">
        <f>第三週!F19</f>
        <v>時令蔬菜</v>
      </c>
      <c r="D317">
        <f>第三週!G23</f>
        <v>0</v>
      </c>
      <c r="E317" s="85">
        <f t="shared" si="4"/>
        <v>45643</v>
      </c>
      <c r="J317" t="s">
        <v>150</v>
      </c>
      <c r="N317" s="109">
        <f>第三週!I23</f>
        <v>0</v>
      </c>
    </row>
    <row r="318" spans="1:14">
      <c r="A318" s="85">
        <f>第三週!F3</f>
        <v>45643</v>
      </c>
      <c r="C318" t="str">
        <f>第三週!F19</f>
        <v>時令蔬菜</v>
      </c>
      <c r="D318">
        <f>第三週!G24</f>
        <v>0</v>
      </c>
      <c r="E318" s="85">
        <f t="shared" si="4"/>
        <v>45643</v>
      </c>
      <c r="J318" t="s">
        <v>150</v>
      </c>
      <c r="N318" s="109">
        <f>第三週!I24</f>
        <v>0</v>
      </c>
    </row>
    <row r="319" spans="1:14">
      <c r="A319" s="85">
        <f>第三週!F3</f>
        <v>45643</v>
      </c>
      <c r="C319" t="str">
        <f>第三週!F25</f>
        <v>香菇燉雞湯</v>
      </c>
      <c r="D319" t="str">
        <f>第三週!G25</f>
        <v>香菇</v>
      </c>
      <c r="E319" s="85">
        <f t="shared" si="4"/>
        <v>45643</v>
      </c>
      <c r="J319" t="s">
        <v>150</v>
      </c>
      <c r="N319" s="109">
        <f>第三週!I25</f>
        <v>7.62</v>
      </c>
    </row>
    <row r="320" spans="1:14">
      <c r="A320" s="85">
        <f>第三週!F3</f>
        <v>45643</v>
      </c>
      <c r="C320" t="str">
        <f>第三週!F25</f>
        <v>香菇燉雞湯</v>
      </c>
      <c r="D320" t="str">
        <f>第三週!G26</f>
        <v>骨腿丁</v>
      </c>
      <c r="E320" s="85">
        <f t="shared" si="4"/>
        <v>45643</v>
      </c>
      <c r="J320" t="s">
        <v>150</v>
      </c>
      <c r="N320" s="109">
        <f>第三週!I26</f>
        <v>20.32</v>
      </c>
    </row>
    <row r="321" spans="1:14">
      <c r="A321" s="85">
        <f>第三週!F3</f>
        <v>45643</v>
      </c>
      <c r="C321" t="str">
        <f>第三週!F25</f>
        <v>香菇燉雞湯</v>
      </c>
      <c r="D321" t="str">
        <f>第三週!G27</f>
        <v>大白菜</v>
      </c>
      <c r="E321" s="85">
        <f t="shared" si="4"/>
        <v>45643</v>
      </c>
      <c r="J321" t="s">
        <v>150</v>
      </c>
      <c r="N321" s="109">
        <f>第三週!I27</f>
        <v>50.8</v>
      </c>
    </row>
    <row r="322" spans="1:14">
      <c r="A322" s="85">
        <f>第三週!F3</f>
        <v>45643</v>
      </c>
      <c r="C322" t="str">
        <f>第三週!F25</f>
        <v>香菇燉雞湯</v>
      </c>
      <c r="D322" t="str">
        <f>第三週!G28</f>
        <v>福菜</v>
      </c>
      <c r="E322" s="85">
        <f t="shared" si="4"/>
        <v>45643</v>
      </c>
      <c r="J322" t="s">
        <v>150</v>
      </c>
      <c r="N322" s="109">
        <f>第三週!I28</f>
        <v>0</v>
      </c>
    </row>
    <row r="323" spans="1:14">
      <c r="A323" s="85">
        <f>第三週!F3</f>
        <v>45643</v>
      </c>
      <c r="C323" t="str">
        <f>第三週!F25</f>
        <v>香菇燉雞湯</v>
      </c>
      <c r="D323">
        <f>第三週!G29</f>
        <v>0</v>
      </c>
      <c r="E323" s="85">
        <f t="shared" ref="E323:E386" si="5">A323</f>
        <v>45643</v>
      </c>
      <c r="J323" t="s">
        <v>150</v>
      </c>
      <c r="N323" s="109">
        <f>第三週!I29</f>
        <v>0</v>
      </c>
    </row>
    <row r="324" spans="1:14">
      <c r="A324" s="85">
        <f>第三週!F3</f>
        <v>45643</v>
      </c>
      <c r="C324" t="str">
        <f>第三週!F25</f>
        <v>香菇燉雞湯</v>
      </c>
      <c r="D324">
        <f>第三週!G30</f>
        <v>0</v>
      </c>
      <c r="E324" s="85">
        <f t="shared" si="5"/>
        <v>45643</v>
      </c>
      <c r="J324" t="s">
        <v>150</v>
      </c>
      <c r="N324" s="109">
        <f>第三週!I30</f>
        <v>0</v>
      </c>
    </row>
    <row r="325" spans="1:14">
      <c r="A325" s="85">
        <f>第三週!F3</f>
        <v>45643</v>
      </c>
      <c r="C325" s="100" t="str">
        <f>第三週!G31</f>
        <v>時令水果</v>
      </c>
      <c r="D325" t="str">
        <f>第三週!G31</f>
        <v>時令水果</v>
      </c>
      <c r="E325" s="85">
        <f t="shared" si="5"/>
        <v>45643</v>
      </c>
      <c r="J325" t="s">
        <v>150</v>
      </c>
      <c r="N325" s="109">
        <f>第三週!I31</f>
        <v>2540</v>
      </c>
    </row>
    <row r="326" spans="1:14">
      <c r="A326" s="85">
        <f>第三週!J3</f>
        <v>45644</v>
      </c>
      <c r="C326" t="str">
        <f>第三週!J5</f>
        <v>白米飯</v>
      </c>
      <c r="D326" s="100" t="str">
        <f>第三週!K5</f>
        <v>蓬萊米</v>
      </c>
      <c r="E326" s="85">
        <f t="shared" si="5"/>
        <v>45644</v>
      </c>
      <c r="J326" t="s">
        <v>150</v>
      </c>
      <c r="N326" s="109">
        <f>第三週!M5</f>
        <v>279.39999999999998</v>
      </c>
    </row>
    <row r="327" spans="1:14">
      <c r="A327" s="85">
        <f>第三週!J3</f>
        <v>45644</v>
      </c>
      <c r="C327" t="str">
        <f>第三週!J5</f>
        <v>白米飯</v>
      </c>
      <c r="D327" s="100">
        <f>第三週!K6</f>
        <v>0</v>
      </c>
      <c r="E327" s="85">
        <f t="shared" si="5"/>
        <v>45644</v>
      </c>
      <c r="J327" t="s">
        <v>150</v>
      </c>
      <c r="N327" s="109">
        <f>第三週!M6</f>
        <v>0</v>
      </c>
    </row>
    <row r="328" spans="1:14">
      <c r="A328" s="85">
        <f>第三週!J3</f>
        <v>45644</v>
      </c>
      <c r="C328" t="str">
        <f>第三週!J7</f>
        <v>蔥油雞肉飯</v>
      </c>
      <c r="D328" s="100" t="str">
        <f>第三週!K7</f>
        <v>雞肉絲</v>
      </c>
      <c r="E328" s="85">
        <f t="shared" si="5"/>
        <v>45644</v>
      </c>
      <c r="J328" t="s">
        <v>150</v>
      </c>
      <c r="N328" s="109">
        <f>第三週!M7</f>
        <v>177.8</v>
      </c>
    </row>
    <row r="329" spans="1:14">
      <c r="A329" s="85">
        <f>第三週!J3</f>
        <v>45644</v>
      </c>
      <c r="C329" t="str">
        <f>第三週!J7</f>
        <v>蔥油雞肉飯</v>
      </c>
      <c r="D329" s="100" t="str">
        <f>第三週!K8</f>
        <v>紅蔥頭</v>
      </c>
      <c r="E329" s="85">
        <f t="shared" si="5"/>
        <v>45644</v>
      </c>
      <c r="J329" t="s">
        <v>150</v>
      </c>
      <c r="N329" s="109">
        <f>第三週!M8</f>
        <v>0</v>
      </c>
    </row>
    <row r="330" spans="1:14">
      <c r="A330" s="85">
        <f>第三週!J3</f>
        <v>45644</v>
      </c>
      <c r="C330" t="str">
        <f>第三週!J7</f>
        <v>蔥油雞肉飯</v>
      </c>
      <c r="D330" s="100" t="str">
        <f>第三週!K9</f>
        <v>油蔥酥</v>
      </c>
      <c r="E330" s="85">
        <f t="shared" si="5"/>
        <v>45644</v>
      </c>
      <c r="J330" t="s">
        <v>150</v>
      </c>
      <c r="N330" s="109">
        <f>第三週!M9</f>
        <v>0</v>
      </c>
    </row>
    <row r="331" spans="1:14">
      <c r="A331" s="85">
        <f>第三週!J3</f>
        <v>45644</v>
      </c>
      <c r="C331" t="str">
        <f>第三週!J7</f>
        <v>蔥油雞肉飯</v>
      </c>
      <c r="D331" s="100">
        <f>第三週!K10</f>
        <v>0</v>
      </c>
      <c r="E331" s="85">
        <f t="shared" si="5"/>
        <v>45644</v>
      </c>
      <c r="J331" t="s">
        <v>150</v>
      </c>
      <c r="N331" s="109">
        <f>第三週!M10</f>
        <v>0</v>
      </c>
    </row>
    <row r="332" spans="1:14">
      <c r="A332" s="85">
        <f>第三週!J3</f>
        <v>45644</v>
      </c>
      <c r="C332" t="str">
        <f>第三週!J7</f>
        <v>蔥油雞肉飯</v>
      </c>
      <c r="D332" s="100">
        <f>第三週!K11</f>
        <v>0</v>
      </c>
      <c r="E332" s="85">
        <f t="shared" si="5"/>
        <v>45644</v>
      </c>
      <c r="J332" t="s">
        <v>150</v>
      </c>
      <c r="N332" s="109">
        <f>第三週!M11</f>
        <v>0</v>
      </c>
    </row>
    <row r="333" spans="1:14">
      <c r="A333" s="85">
        <f>第三週!J3</f>
        <v>45644</v>
      </c>
      <c r="C333" t="str">
        <f>第三週!J7</f>
        <v>蔥油雞肉飯</v>
      </c>
      <c r="D333" s="100">
        <f>第三週!K12</f>
        <v>0</v>
      </c>
      <c r="E333" s="85">
        <f t="shared" si="5"/>
        <v>45644</v>
      </c>
      <c r="J333" t="s">
        <v>150</v>
      </c>
      <c r="N333" s="109">
        <f>第三週!M12</f>
        <v>0</v>
      </c>
    </row>
    <row r="334" spans="1:14">
      <c r="A334" s="85">
        <f>第三週!J3</f>
        <v>45644</v>
      </c>
      <c r="C334" t="str">
        <f>第三週!J13</f>
        <v>蒜香高麗菜</v>
      </c>
      <c r="D334" s="100" t="str">
        <f>第三週!K13</f>
        <v>高麗菜</v>
      </c>
      <c r="E334" s="85">
        <f t="shared" si="5"/>
        <v>45644</v>
      </c>
      <c r="J334" t="s">
        <v>150</v>
      </c>
      <c r="N334" s="109">
        <f>第三週!M13</f>
        <v>195.58</v>
      </c>
    </row>
    <row r="335" spans="1:14">
      <c r="A335" s="85">
        <f>第三週!J3</f>
        <v>45644</v>
      </c>
      <c r="C335" t="str">
        <f>第三週!J13</f>
        <v>蒜香高麗菜</v>
      </c>
      <c r="D335" s="100" t="str">
        <f>第三週!K14</f>
        <v>胡蘿蔔</v>
      </c>
      <c r="E335" s="85">
        <f t="shared" si="5"/>
        <v>45644</v>
      </c>
      <c r="J335" t="s">
        <v>150</v>
      </c>
      <c r="N335" s="109">
        <f>第三週!M14</f>
        <v>15.24</v>
      </c>
    </row>
    <row r="336" spans="1:14">
      <c r="A336" s="85">
        <f>第三週!J3</f>
        <v>45644</v>
      </c>
      <c r="C336" t="str">
        <f>第三週!J13</f>
        <v>蒜香高麗菜</v>
      </c>
      <c r="D336" s="100">
        <f>第三週!K15</f>
        <v>0</v>
      </c>
      <c r="E336" s="85">
        <f t="shared" si="5"/>
        <v>45644</v>
      </c>
      <c r="J336" t="s">
        <v>150</v>
      </c>
      <c r="N336" s="109">
        <f>第三週!M15</f>
        <v>0</v>
      </c>
    </row>
    <row r="337" spans="1:14">
      <c r="A337" s="85">
        <f>第三週!J3</f>
        <v>45644</v>
      </c>
      <c r="C337" t="str">
        <f>第三週!J13</f>
        <v>蒜香高麗菜</v>
      </c>
      <c r="D337" s="100">
        <f>第三週!K16</f>
        <v>0</v>
      </c>
      <c r="E337" s="85">
        <f t="shared" si="5"/>
        <v>45644</v>
      </c>
      <c r="J337" t="s">
        <v>150</v>
      </c>
      <c r="N337" s="109">
        <f>第三週!M16</f>
        <v>0</v>
      </c>
    </row>
    <row r="338" spans="1:14">
      <c r="A338" s="85">
        <f>第三週!J3</f>
        <v>45644</v>
      </c>
      <c r="C338" t="str">
        <f>第三週!J13</f>
        <v>蒜香高麗菜</v>
      </c>
      <c r="D338" s="100">
        <f>第三週!K17</f>
        <v>0</v>
      </c>
      <c r="E338" s="85">
        <f t="shared" si="5"/>
        <v>45644</v>
      </c>
      <c r="J338" t="s">
        <v>150</v>
      </c>
      <c r="N338" s="109">
        <f>第三週!M17</f>
        <v>0</v>
      </c>
    </row>
    <row r="339" spans="1:14">
      <c r="A339" s="85">
        <f>第三週!J3</f>
        <v>45644</v>
      </c>
      <c r="C339" t="str">
        <f>第三週!J13</f>
        <v>蒜香高麗菜</v>
      </c>
      <c r="D339" s="100">
        <f>第三週!K18</f>
        <v>0</v>
      </c>
      <c r="E339" s="85">
        <f t="shared" si="5"/>
        <v>45644</v>
      </c>
      <c r="J339" t="s">
        <v>150</v>
      </c>
      <c r="N339" s="109">
        <f>第三週!M18</f>
        <v>0</v>
      </c>
    </row>
    <row r="340" spans="1:14">
      <c r="A340" s="85">
        <f>第三週!J3</f>
        <v>45644</v>
      </c>
      <c r="C340">
        <f>第三週!J19</f>
        <v>0</v>
      </c>
      <c r="D340" s="100">
        <f>第三週!K19</f>
        <v>0</v>
      </c>
      <c r="E340" s="85">
        <f t="shared" si="5"/>
        <v>45644</v>
      </c>
      <c r="J340" t="s">
        <v>150</v>
      </c>
      <c r="N340" s="109">
        <f>第三週!M19</f>
        <v>0</v>
      </c>
    </row>
    <row r="341" spans="1:14">
      <c r="A341" s="85">
        <f>第三週!J3</f>
        <v>45644</v>
      </c>
      <c r="C341">
        <f>第三週!J19</f>
        <v>0</v>
      </c>
      <c r="D341" s="100">
        <f>第三週!K20</f>
        <v>0</v>
      </c>
      <c r="E341" s="85">
        <f t="shared" si="5"/>
        <v>45644</v>
      </c>
      <c r="J341" t="s">
        <v>150</v>
      </c>
      <c r="N341" s="109">
        <f>第三週!M20</f>
        <v>0</v>
      </c>
    </row>
    <row r="342" spans="1:14">
      <c r="A342" s="85">
        <f>第三週!J3</f>
        <v>45644</v>
      </c>
      <c r="C342">
        <f>第三週!J19</f>
        <v>0</v>
      </c>
      <c r="D342" s="100">
        <f>第三週!K21</f>
        <v>0</v>
      </c>
      <c r="E342" s="85">
        <f t="shared" si="5"/>
        <v>45644</v>
      </c>
      <c r="J342" t="s">
        <v>150</v>
      </c>
      <c r="N342" s="109">
        <f>第三週!M21</f>
        <v>0</v>
      </c>
    </row>
    <row r="343" spans="1:14">
      <c r="A343" s="85">
        <f>第三週!J3</f>
        <v>45644</v>
      </c>
      <c r="C343">
        <f>第三週!J19</f>
        <v>0</v>
      </c>
      <c r="D343" s="100">
        <f>第三週!K22</f>
        <v>0</v>
      </c>
      <c r="E343" s="85">
        <f t="shared" si="5"/>
        <v>45644</v>
      </c>
      <c r="J343" t="s">
        <v>150</v>
      </c>
      <c r="N343" s="109">
        <f>第三週!M22</f>
        <v>0</v>
      </c>
    </row>
    <row r="344" spans="1:14">
      <c r="A344" s="85">
        <f>第三週!J3</f>
        <v>45644</v>
      </c>
      <c r="C344">
        <f>第三週!J19</f>
        <v>0</v>
      </c>
      <c r="D344" s="100">
        <f>第三週!K23</f>
        <v>0</v>
      </c>
      <c r="E344" s="85">
        <f t="shared" si="5"/>
        <v>45644</v>
      </c>
      <c r="J344" t="s">
        <v>150</v>
      </c>
      <c r="N344" s="109">
        <f>第三週!M23</f>
        <v>0</v>
      </c>
    </row>
    <row r="345" spans="1:14">
      <c r="A345" s="85">
        <f>第三週!J3</f>
        <v>45644</v>
      </c>
      <c r="C345">
        <f>第三週!J19</f>
        <v>0</v>
      </c>
      <c r="D345" s="100">
        <f>第三週!K24</f>
        <v>0</v>
      </c>
      <c r="E345" s="85">
        <f t="shared" si="5"/>
        <v>45644</v>
      </c>
      <c r="J345" t="s">
        <v>150</v>
      </c>
      <c r="N345" s="109">
        <f>第三週!M24</f>
        <v>0</v>
      </c>
    </row>
    <row r="346" spans="1:14">
      <c r="A346" s="85">
        <f>第三週!J3</f>
        <v>45644</v>
      </c>
      <c r="C346" t="str">
        <f>第三週!J25</f>
        <v>酸辣清湯</v>
      </c>
      <c r="D346" s="100" t="str">
        <f>第三週!K25</f>
        <v>板豆腐</v>
      </c>
      <c r="E346" s="85">
        <f t="shared" si="5"/>
        <v>45644</v>
      </c>
      <c r="J346" t="s">
        <v>150</v>
      </c>
      <c r="N346" s="109">
        <f>第三週!M25</f>
        <v>63.5</v>
      </c>
    </row>
    <row r="347" spans="1:14">
      <c r="A347" s="85">
        <f>第三週!J3</f>
        <v>45644</v>
      </c>
      <c r="C347" t="str">
        <f>第三週!J25</f>
        <v>酸辣清湯</v>
      </c>
      <c r="D347" s="100" t="str">
        <f>第三週!K26</f>
        <v>金針菇</v>
      </c>
      <c r="E347" s="85">
        <f t="shared" si="5"/>
        <v>45644</v>
      </c>
      <c r="J347" t="s">
        <v>150</v>
      </c>
      <c r="N347" s="109">
        <f>第三週!M26</f>
        <v>10.16</v>
      </c>
    </row>
    <row r="348" spans="1:14">
      <c r="A348" s="85">
        <f>第三週!J3</f>
        <v>45644</v>
      </c>
      <c r="C348" t="str">
        <f>第三週!J25</f>
        <v>酸辣清湯</v>
      </c>
      <c r="D348" s="100" t="str">
        <f>第三週!K27</f>
        <v>胡蘿蔔</v>
      </c>
      <c r="E348" s="85">
        <f t="shared" si="5"/>
        <v>45644</v>
      </c>
      <c r="J348" t="s">
        <v>150</v>
      </c>
      <c r="N348" s="109">
        <f>第三週!M27</f>
        <v>10.16</v>
      </c>
    </row>
    <row r="349" spans="1:14">
      <c r="A349" s="85">
        <f>第三週!J3</f>
        <v>45644</v>
      </c>
      <c r="C349" t="str">
        <f>第三週!J25</f>
        <v>酸辣清湯</v>
      </c>
      <c r="D349" s="100" t="str">
        <f>第三週!K28</f>
        <v>木耳</v>
      </c>
      <c r="E349" s="85">
        <f t="shared" si="5"/>
        <v>45644</v>
      </c>
      <c r="J349" t="s">
        <v>150</v>
      </c>
      <c r="N349" s="109">
        <f>第三週!M28</f>
        <v>10.16</v>
      </c>
    </row>
    <row r="350" spans="1:14">
      <c r="A350" s="85">
        <f>第三週!J3</f>
        <v>45644</v>
      </c>
      <c r="C350" t="str">
        <f>第三週!J25</f>
        <v>酸辣清湯</v>
      </c>
      <c r="D350" s="100">
        <f>第三週!K29</f>
        <v>0</v>
      </c>
      <c r="E350" s="85">
        <f t="shared" si="5"/>
        <v>45644</v>
      </c>
      <c r="J350" t="s">
        <v>150</v>
      </c>
      <c r="N350" s="109">
        <f>第三週!M29</f>
        <v>0</v>
      </c>
    </row>
    <row r="351" spans="1:14">
      <c r="A351" s="85">
        <f>第三週!J3</f>
        <v>45644</v>
      </c>
      <c r="C351" t="str">
        <f>第三週!J25</f>
        <v>酸辣清湯</v>
      </c>
      <c r="D351" s="100">
        <f>第三週!K30</f>
        <v>0</v>
      </c>
      <c r="E351" s="85">
        <f t="shared" si="5"/>
        <v>45644</v>
      </c>
      <c r="J351" t="s">
        <v>150</v>
      </c>
      <c r="N351" s="109">
        <f>第三週!M30</f>
        <v>0</v>
      </c>
    </row>
    <row r="352" spans="1:14">
      <c r="A352" s="85">
        <f>第三週!J3</f>
        <v>45644</v>
      </c>
      <c r="C352">
        <f>第三週!K31</f>
        <v>0</v>
      </c>
      <c r="D352" s="100">
        <f>第三週!K31</f>
        <v>0</v>
      </c>
      <c r="E352" s="85">
        <f t="shared" si="5"/>
        <v>45644</v>
      </c>
      <c r="J352" t="s">
        <v>150</v>
      </c>
      <c r="N352" s="109">
        <f>第三週!M31</f>
        <v>2360</v>
      </c>
    </row>
    <row r="353" spans="1:14">
      <c r="A353" s="85">
        <f>第三週!N3</f>
        <v>45645</v>
      </c>
      <c r="C353" t="str">
        <f>第三週!N5</f>
        <v>五穀飯</v>
      </c>
      <c r="D353" t="str">
        <f>第三週!O5</f>
        <v>蓬萊米</v>
      </c>
      <c r="E353" s="85">
        <f t="shared" si="5"/>
        <v>45645</v>
      </c>
      <c r="J353" t="s">
        <v>150</v>
      </c>
      <c r="N353" s="109">
        <f>第三週!Q5</f>
        <v>254</v>
      </c>
    </row>
    <row r="354" spans="1:14">
      <c r="A354" s="85">
        <f>第三週!N3</f>
        <v>45645</v>
      </c>
      <c r="C354" t="str">
        <f>第三週!N5</f>
        <v>五穀飯</v>
      </c>
      <c r="D354" t="str">
        <f>第三週!O6</f>
        <v>五穀米</v>
      </c>
      <c r="E354" s="85">
        <f t="shared" si="5"/>
        <v>45645</v>
      </c>
      <c r="J354" t="s">
        <v>150</v>
      </c>
      <c r="N354" s="109">
        <f>第三週!Q6</f>
        <v>25.4</v>
      </c>
    </row>
    <row r="355" spans="1:14">
      <c r="A355" s="85">
        <f>第三週!N3</f>
        <v>45645</v>
      </c>
      <c r="C355" t="str">
        <f>第三週!N7</f>
        <v>照燒雞</v>
      </c>
      <c r="D355" t="str">
        <f>第三週!O7</f>
        <v>骨腿丁</v>
      </c>
      <c r="E355" s="85">
        <f t="shared" si="5"/>
        <v>45645</v>
      </c>
      <c r="J355" t="s">
        <v>150</v>
      </c>
      <c r="N355" s="109">
        <f>第三週!Q7</f>
        <v>279.39999999999998</v>
      </c>
    </row>
    <row r="356" spans="1:14">
      <c r="A356" s="85">
        <f>第三週!N3</f>
        <v>45645</v>
      </c>
      <c r="C356" t="str">
        <f>第三週!N7</f>
        <v>照燒雞</v>
      </c>
      <c r="D356" t="str">
        <f>第三週!O8</f>
        <v>杏鮑菇</v>
      </c>
      <c r="E356" s="85">
        <f t="shared" si="5"/>
        <v>45645</v>
      </c>
      <c r="J356" t="s">
        <v>150</v>
      </c>
      <c r="N356" s="109">
        <f>第三週!Q8</f>
        <v>83.82</v>
      </c>
    </row>
    <row r="357" spans="1:14">
      <c r="A357" s="85">
        <f>第三週!N3</f>
        <v>45645</v>
      </c>
      <c r="C357" t="str">
        <f>第三週!N7</f>
        <v>照燒雞</v>
      </c>
      <c r="D357" t="str">
        <f>第三週!O9</f>
        <v>胡蘿蔔</v>
      </c>
      <c r="E357" s="85">
        <f t="shared" si="5"/>
        <v>45645</v>
      </c>
      <c r="J357" t="s">
        <v>150</v>
      </c>
      <c r="N357" s="109">
        <f>第三週!Q9</f>
        <v>25.4</v>
      </c>
    </row>
    <row r="358" spans="1:14">
      <c r="A358" s="85">
        <f>第三週!N3</f>
        <v>45645</v>
      </c>
      <c r="C358" t="str">
        <f>第三週!N7</f>
        <v>照燒雞</v>
      </c>
      <c r="D358" t="str">
        <f>第三週!O10</f>
        <v>香菇</v>
      </c>
      <c r="E358" s="85">
        <f t="shared" si="5"/>
        <v>45645</v>
      </c>
      <c r="J358" t="s">
        <v>150</v>
      </c>
      <c r="N358" s="109">
        <f>第三週!Q10</f>
        <v>7.62</v>
      </c>
    </row>
    <row r="359" spans="1:14">
      <c r="A359" s="85">
        <f>第三週!N3</f>
        <v>45645</v>
      </c>
      <c r="C359" t="str">
        <f>第三週!N7</f>
        <v>照燒雞</v>
      </c>
      <c r="D359" t="str">
        <f>第三週!O11</f>
        <v>日式照燒醬</v>
      </c>
      <c r="E359" s="85">
        <f t="shared" si="5"/>
        <v>45645</v>
      </c>
      <c r="J359" t="s">
        <v>150</v>
      </c>
      <c r="N359" s="109">
        <f>第三週!Q11</f>
        <v>0</v>
      </c>
    </row>
    <row r="360" spans="1:14">
      <c r="A360" s="85">
        <f>第三週!N3</f>
        <v>45645</v>
      </c>
      <c r="C360" t="str">
        <f>第三週!N7</f>
        <v>照燒雞</v>
      </c>
      <c r="D360">
        <f>第三週!O12</f>
        <v>0</v>
      </c>
      <c r="E360" s="85">
        <f t="shared" si="5"/>
        <v>45645</v>
      </c>
      <c r="J360" t="s">
        <v>150</v>
      </c>
      <c r="N360" s="109">
        <f>第三週!Q12</f>
        <v>0</v>
      </c>
    </row>
    <row r="361" spans="1:14">
      <c r="A361" s="85">
        <f>第三週!N3</f>
        <v>45645</v>
      </c>
      <c r="C361" t="str">
        <f>第三週!N13</f>
        <v>清炒鮮瓜</v>
      </c>
      <c r="D361" t="str">
        <f>第三週!O13</f>
        <v>扁蒲</v>
      </c>
      <c r="E361" s="85">
        <f t="shared" si="5"/>
        <v>45645</v>
      </c>
      <c r="J361" t="s">
        <v>150</v>
      </c>
      <c r="N361" s="109">
        <f>第三週!Q13</f>
        <v>208.28</v>
      </c>
    </row>
    <row r="362" spans="1:14">
      <c r="A362" s="85">
        <f>第三週!N3</f>
        <v>45645</v>
      </c>
      <c r="C362" t="str">
        <f>第三週!N13</f>
        <v>清炒鮮瓜</v>
      </c>
      <c r="D362" t="str">
        <f>第三週!O14</f>
        <v>木耳</v>
      </c>
      <c r="E362" s="85">
        <f t="shared" si="5"/>
        <v>45645</v>
      </c>
      <c r="J362" t="s">
        <v>150</v>
      </c>
      <c r="N362" s="109">
        <f>第三週!Q14</f>
        <v>12.7</v>
      </c>
    </row>
    <row r="363" spans="1:14">
      <c r="A363" s="85">
        <f>第三週!N3</f>
        <v>45645</v>
      </c>
      <c r="C363" t="str">
        <f>第三週!N13</f>
        <v>清炒鮮瓜</v>
      </c>
      <c r="D363" t="str">
        <f>第三週!O15</f>
        <v>胡蘿蔔</v>
      </c>
      <c r="E363" s="85">
        <f t="shared" si="5"/>
        <v>45645</v>
      </c>
      <c r="J363" t="s">
        <v>150</v>
      </c>
      <c r="N363" s="109">
        <f>第三週!Q15</f>
        <v>12.7</v>
      </c>
    </row>
    <row r="364" spans="1:14">
      <c r="A364" s="85">
        <f>第三週!N3</f>
        <v>45645</v>
      </c>
      <c r="C364" t="str">
        <f>第三週!N13</f>
        <v>清炒鮮瓜</v>
      </c>
      <c r="D364" t="str">
        <f>第三週!O16</f>
        <v>絞肉</v>
      </c>
      <c r="E364" s="85">
        <f t="shared" si="5"/>
        <v>45645</v>
      </c>
      <c r="J364" t="s">
        <v>150</v>
      </c>
      <c r="N364" s="109">
        <f>第三週!Q16</f>
        <v>15.24</v>
      </c>
    </row>
    <row r="365" spans="1:14">
      <c r="A365" s="85">
        <f>第三週!N3</f>
        <v>45645</v>
      </c>
      <c r="C365" t="str">
        <f>第三週!N13</f>
        <v>清炒鮮瓜</v>
      </c>
      <c r="D365" t="str">
        <f>第三週!O17</f>
        <v>蝦皮</v>
      </c>
      <c r="E365" s="85">
        <f t="shared" si="5"/>
        <v>45645</v>
      </c>
      <c r="J365" t="s">
        <v>150</v>
      </c>
      <c r="N365" s="109">
        <f>第三週!Q17</f>
        <v>0</v>
      </c>
    </row>
    <row r="366" spans="1:14">
      <c r="A366" s="85">
        <f>第三週!N3</f>
        <v>45645</v>
      </c>
      <c r="C366" t="str">
        <f>第三週!N13</f>
        <v>清炒鮮瓜</v>
      </c>
      <c r="D366">
        <f>第三週!O18</f>
        <v>0</v>
      </c>
      <c r="E366" s="85">
        <f t="shared" si="5"/>
        <v>45645</v>
      </c>
      <c r="J366" t="s">
        <v>150</v>
      </c>
      <c r="N366" s="109">
        <f>第三週!Q18</f>
        <v>0</v>
      </c>
    </row>
    <row r="367" spans="1:14">
      <c r="A367" s="85">
        <f>第三週!N3</f>
        <v>45645</v>
      </c>
      <c r="C367" t="str">
        <f>第三週!N19</f>
        <v>有機蔬菜</v>
      </c>
      <c r="D367" t="str">
        <f>第三週!O19</f>
        <v>時令蔬菜</v>
      </c>
      <c r="E367" s="85">
        <f t="shared" si="5"/>
        <v>45645</v>
      </c>
      <c r="J367" t="s">
        <v>150</v>
      </c>
      <c r="N367" s="109">
        <f>第三週!Q19</f>
        <v>190.5</v>
      </c>
    </row>
    <row r="368" spans="1:14">
      <c r="A368" s="85">
        <f>第三週!N3</f>
        <v>45645</v>
      </c>
      <c r="C368" t="str">
        <f>第三週!N19</f>
        <v>有機蔬菜</v>
      </c>
      <c r="D368">
        <f>第三週!O20</f>
        <v>0</v>
      </c>
      <c r="E368" s="85">
        <f t="shared" si="5"/>
        <v>45645</v>
      </c>
      <c r="J368" t="s">
        <v>150</v>
      </c>
      <c r="N368" s="109">
        <f>第三週!Q20</f>
        <v>0</v>
      </c>
    </row>
    <row r="369" spans="1:14">
      <c r="A369" s="85">
        <f>第三週!N3</f>
        <v>45645</v>
      </c>
      <c r="C369" t="str">
        <f>第三週!N19</f>
        <v>有機蔬菜</v>
      </c>
      <c r="D369">
        <f>第三週!O21</f>
        <v>0</v>
      </c>
      <c r="E369" s="85">
        <f t="shared" si="5"/>
        <v>45645</v>
      </c>
      <c r="J369" t="s">
        <v>150</v>
      </c>
      <c r="N369" s="109">
        <f>第三週!Q21</f>
        <v>0</v>
      </c>
    </row>
    <row r="370" spans="1:14">
      <c r="A370" s="85">
        <f>第三週!N3</f>
        <v>45645</v>
      </c>
      <c r="C370" t="str">
        <f>第三週!N19</f>
        <v>有機蔬菜</v>
      </c>
      <c r="D370">
        <f>第三週!O22</f>
        <v>0</v>
      </c>
      <c r="E370" s="85">
        <f t="shared" si="5"/>
        <v>45645</v>
      </c>
      <c r="J370" t="s">
        <v>150</v>
      </c>
      <c r="N370" s="109">
        <f>第三週!Q22</f>
        <v>0</v>
      </c>
    </row>
    <row r="371" spans="1:14">
      <c r="A371" s="85">
        <f>第三週!N3</f>
        <v>45645</v>
      </c>
      <c r="C371" t="str">
        <f>第三週!N19</f>
        <v>有機蔬菜</v>
      </c>
      <c r="D371">
        <f>第三週!O23</f>
        <v>0</v>
      </c>
      <c r="E371" s="85">
        <f t="shared" si="5"/>
        <v>45645</v>
      </c>
      <c r="J371" t="s">
        <v>150</v>
      </c>
      <c r="N371" s="109">
        <f>第三週!Q23</f>
        <v>0</v>
      </c>
    </row>
    <row r="372" spans="1:14">
      <c r="A372" s="85">
        <f>第三週!N3</f>
        <v>45645</v>
      </c>
      <c r="C372" t="str">
        <f>第三週!N19</f>
        <v>有機蔬菜</v>
      </c>
      <c r="D372">
        <f>第三週!O24</f>
        <v>0</v>
      </c>
      <c r="E372" s="85">
        <f t="shared" si="5"/>
        <v>45645</v>
      </c>
      <c r="J372" t="s">
        <v>150</v>
      </c>
      <c r="N372" s="109">
        <f>第三週!Q24</f>
        <v>0</v>
      </c>
    </row>
    <row r="373" spans="1:14">
      <c r="A373" s="85">
        <f>第三週!N3</f>
        <v>45645</v>
      </c>
      <c r="C373" t="str">
        <f>第三週!N25</f>
        <v>玉米濃湯</v>
      </c>
      <c r="D373" t="str">
        <f>第三週!O26</f>
        <v>馬鈴薯</v>
      </c>
      <c r="E373" s="85">
        <f t="shared" si="5"/>
        <v>45645</v>
      </c>
      <c r="J373" t="s">
        <v>150</v>
      </c>
      <c r="N373" s="109">
        <f>第三週!Q25</f>
        <v>30.48</v>
      </c>
    </row>
    <row r="374" spans="1:14">
      <c r="A374" s="85">
        <f>第三週!N3</f>
        <v>45645</v>
      </c>
      <c r="C374" t="str">
        <f>第三週!N25</f>
        <v>玉米濃湯</v>
      </c>
      <c r="D374" t="str">
        <f>第三週!O27</f>
        <v>雞蛋</v>
      </c>
      <c r="E374" s="85">
        <f t="shared" si="5"/>
        <v>45645</v>
      </c>
      <c r="J374" t="s">
        <v>150</v>
      </c>
      <c r="N374" s="109">
        <f>第三週!Q26</f>
        <v>50.8</v>
      </c>
    </row>
    <row r="375" spans="1:14">
      <c r="A375" s="85">
        <f>第三週!N3</f>
        <v>45645</v>
      </c>
      <c r="C375" t="str">
        <f>第三週!N25</f>
        <v>玉米濃湯</v>
      </c>
      <c r="D375">
        <f>第三週!O28</f>
        <v>0</v>
      </c>
      <c r="E375" s="85">
        <f t="shared" si="5"/>
        <v>45645</v>
      </c>
      <c r="J375" t="s">
        <v>150</v>
      </c>
      <c r="N375" s="109">
        <f>第三週!Q27</f>
        <v>15.24</v>
      </c>
    </row>
    <row r="376" spans="1:14">
      <c r="A376" s="85">
        <f>第三週!N3</f>
        <v>45645</v>
      </c>
      <c r="C376" t="str">
        <f>第三週!N25</f>
        <v>玉米濃湯</v>
      </c>
      <c r="D376">
        <f>第三週!O29</f>
        <v>0</v>
      </c>
      <c r="E376" s="85">
        <f t="shared" si="5"/>
        <v>45645</v>
      </c>
      <c r="J376" t="s">
        <v>150</v>
      </c>
      <c r="N376" s="109">
        <f>第三週!Q28</f>
        <v>0</v>
      </c>
    </row>
    <row r="377" spans="1:14">
      <c r="A377" s="85">
        <f>第三週!N3</f>
        <v>45645</v>
      </c>
      <c r="C377" t="str">
        <f>第三週!N25</f>
        <v>玉米濃湯</v>
      </c>
      <c r="D377">
        <f>第三週!O29</f>
        <v>0</v>
      </c>
      <c r="E377" s="85">
        <f t="shared" si="5"/>
        <v>45645</v>
      </c>
      <c r="J377" t="s">
        <v>150</v>
      </c>
      <c r="N377" s="109">
        <f>第三週!Q29</f>
        <v>0</v>
      </c>
    </row>
    <row r="378" spans="1:14">
      <c r="A378" s="85">
        <f>第三週!N3</f>
        <v>45645</v>
      </c>
      <c r="C378" t="str">
        <f>第三週!N25</f>
        <v>玉米濃湯</v>
      </c>
      <c r="D378">
        <f>第三週!O30</f>
        <v>0</v>
      </c>
      <c r="E378" s="85">
        <f t="shared" si="5"/>
        <v>45645</v>
      </c>
      <c r="J378" t="s">
        <v>150</v>
      </c>
      <c r="N378" s="109">
        <f>第三週!Q30</f>
        <v>0</v>
      </c>
    </row>
    <row r="379" spans="1:14">
      <c r="A379" s="85">
        <f>第三週!N3</f>
        <v>45645</v>
      </c>
      <c r="C379" t="str">
        <f>第三週!O31</f>
        <v>時令水果</v>
      </c>
      <c r="D379" t="str">
        <f>第三週!O31</f>
        <v>時令水果</v>
      </c>
      <c r="E379" s="85">
        <f t="shared" si="5"/>
        <v>45645</v>
      </c>
      <c r="J379" t="s">
        <v>150</v>
      </c>
      <c r="N379" s="109">
        <f>第三週!Q31</f>
        <v>2540</v>
      </c>
    </row>
    <row r="380" spans="1:14">
      <c r="A380" s="85">
        <f>第三週!R3</f>
        <v>45646</v>
      </c>
      <c r="C380" t="str">
        <f>第三週!R5</f>
        <v>白米飯</v>
      </c>
      <c r="D380" t="str">
        <f>第三週!S5</f>
        <v>蓬萊米</v>
      </c>
      <c r="E380" s="85">
        <f t="shared" si="5"/>
        <v>45646</v>
      </c>
      <c r="J380" t="s">
        <v>150</v>
      </c>
      <c r="N380" s="109">
        <f>第三週!U5</f>
        <v>279.39999999999998</v>
      </c>
    </row>
    <row r="381" spans="1:14">
      <c r="A381" s="85">
        <f>第三週!R3</f>
        <v>45646</v>
      </c>
      <c r="C381" t="str">
        <f>第三週!R5</f>
        <v>白米飯</v>
      </c>
      <c r="D381">
        <f>第三週!S6</f>
        <v>0</v>
      </c>
      <c r="E381" s="85">
        <f t="shared" si="5"/>
        <v>45646</v>
      </c>
      <c r="J381" t="s">
        <v>150</v>
      </c>
      <c r="N381" s="109">
        <f>第三週!U6</f>
        <v>0</v>
      </c>
    </row>
    <row r="382" spans="1:14">
      <c r="A382" s="85">
        <f>第三週!R3</f>
        <v>45646</v>
      </c>
      <c r="C382" t="str">
        <f>第三週!R7</f>
        <v>瓜仔肉末</v>
      </c>
      <c r="D382" t="str">
        <f>第三週!S7</f>
        <v>馬鈴薯</v>
      </c>
      <c r="E382" s="85">
        <f t="shared" si="5"/>
        <v>45646</v>
      </c>
      <c r="J382" t="s">
        <v>150</v>
      </c>
      <c r="N382" s="109">
        <f>第三週!U7</f>
        <v>101.6</v>
      </c>
    </row>
    <row r="383" spans="1:14">
      <c r="A383" s="85">
        <f>第三週!R3</f>
        <v>45646</v>
      </c>
      <c r="C383" t="str">
        <f>第三週!R7</f>
        <v>瓜仔肉末</v>
      </c>
      <c r="D383" t="str">
        <f>第三週!S8</f>
        <v>絞肉</v>
      </c>
      <c r="E383" s="85">
        <f t="shared" si="5"/>
        <v>45646</v>
      </c>
      <c r="J383" t="s">
        <v>150</v>
      </c>
      <c r="N383" s="109">
        <f>第三週!U8</f>
        <v>177.8</v>
      </c>
    </row>
    <row r="384" spans="1:14">
      <c r="A384" s="85">
        <f>第三週!R3</f>
        <v>45646</v>
      </c>
      <c r="C384" t="str">
        <f>第三週!R7</f>
        <v>瓜仔肉末</v>
      </c>
      <c r="D384" t="str">
        <f>第三週!S9</f>
        <v>胡蘿蔔</v>
      </c>
      <c r="E384" s="85">
        <f t="shared" si="5"/>
        <v>45646</v>
      </c>
      <c r="J384" t="s">
        <v>150</v>
      </c>
      <c r="N384" s="109">
        <f>第三週!U9</f>
        <v>25.4</v>
      </c>
    </row>
    <row r="385" spans="1:14">
      <c r="A385" s="85">
        <f>第三週!R3</f>
        <v>45646</v>
      </c>
      <c r="C385" t="str">
        <f>第三週!R7</f>
        <v>瓜仔肉末</v>
      </c>
      <c r="D385" t="str">
        <f>第三週!S10</f>
        <v>花瓜醬</v>
      </c>
      <c r="E385" s="85">
        <f t="shared" si="5"/>
        <v>45646</v>
      </c>
      <c r="J385" t="s">
        <v>150</v>
      </c>
      <c r="N385" s="109">
        <f>第三週!U10</f>
        <v>0</v>
      </c>
    </row>
    <row r="386" spans="1:14">
      <c r="A386" s="85">
        <f>第三週!R3</f>
        <v>45646</v>
      </c>
      <c r="C386" t="str">
        <f>第三週!R7</f>
        <v>瓜仔肉末</v>
      </c>
      <c r="D386">
        <f>第三週!S11</f>
        <v>0</v>
      </c>
      <c r="E386" s="85">
        <f t="shared" si="5"/>
        <v>45646</v>
      </c>
      <c r="J386" t="s">
        <v>150</v>
      </c>
      <c r="N386" s="109">
        <f>第三週!U11</f>
        <v>0</v>
      </c>
    </row>
    <row r="387" spans="1:14">
      <c r="A387" s="85">
        <f>第三週!R3</f>
        <v>45646</v>
      </c>
      <c r="C387" t="str">
        <f>第三週!R7</f>
        <v>瓜仔肉末</v>
      </c>
      <c r="D387">
        <f>第三週!S12</f>
        <v>0</v>
      </c>
      <c r="E387" s="85">
        <f t="shared" ref="E387:E450" si="6">A387</f>
        <v>45646</v>
      </c>
      <c r="J387" t="s">
        <v>150</v>
      </c>
      <c r="N387" s="109">
        <f>第三週!U12</f>
        <v>0</v>
      </c>
    </row>
    <row r="388" spans="1:14">
      <c r="A388" s="85">
        <f>第三週!R3</f>
        <v>45646</v>
      </c>
      <c r="C388" t="str">
        <f>第三週!R13</f>
        <v>洋蔥炒蛋</v>
      </c>
      <c r="D388" t="str">
        <f>第三週!S13</f>
        <v>洋蔥</v>
      </c>
      <c r="E388" s="85">
        <f t="shared" si="6"/>
        <v>45646</v>
      </c>
      <c r="J388" t="s">
        <v>150</v>
      </c>
      <c r="N388" s="109">
        <f>第三週!U13</f>
        <v>127</v>
      </c>
    </row>
    <row r="389" spans="1:14">
      <c r="A389" s="85">
        <f>第三週!R3</f>
        <v>45646</v>
      </c>
      <c r="C389" t="str">
        <f>第三週!R13</f>
        <v>洋蔥炒蛋</v>
      </c>
      <c r="D389" t="str">
        <f>第三週!S14</f>
        <v>胡蘿蔔</v>
      </c>
      <c r="E389" s="85">
        <f t="shared" si="6"/>
        <v>45646</v>
      </c>
      <c r="J389" t="s">
        <v>150</v>
      </c>
      <c r="N389" s="109">
        <f>第三週!U14</f>
        <v>30.48</v>
      </c>
    </row>
    <row r="390" spans="1:14">
      <c r="A390" s="85">
        <f>第三週!R3</f>
        <v>45646</v>
      </c>
      <c r="C390" t="str">
        <f>第三週!R13</f>
        <v>洋蔥炒蛋</v>
      </c>
      <c r="D390" t="str">
        <f>第三週!S15</f>
        <v>雞蛋</v>
      </c>
      <c r="E390" s="85">
        <f t="shared" si="6"/>
        <v>45646</v>
      </c>
      <c r="J390" t="s">
        <v>150</v>
      </c>
      <c r="N390" s="109">
        <f>第三週!U15</f>
        <v>127</v>
      </c>
    </row>
    <row r="391" spans="1:14">
      <c r="A391" s="85">
        <f>第三週!R3</f>
        <v>45646</v>
      </c>
      <c r="C391" t="str">
        <f>第三週!R13</f>
        <v>洋蔥炒蛋</v>
      </c>
      <c r="D391">
        <f>第三週!S16</f>
        <v>0</v>
      </c>
      <c r="E391" s="85">
        <f t="shared" si="6"/>
        <v>45646</v>
      </c>
      <c r="J391" t="s">
        <v>150</v>
      </c>
      <c r="N391" s="109">
        <f>第三週!U16</f>
        <v>0</v>
      </c>
    </row>
    <row r="392" spans="1:14">
      <c r="A392" s="85">
        <f>第三週!R3</f>
        <v>45646</v>
      </c>
      <c r="C392" t="str">
        <f>第三週!R13</f>
        <v>洋蔥炒蛋</v>
      </c>
      <c r="D392">
        <f>第三週!S17</f>
        <v>0</v>
      </c>
      <c r="E392" s="85">
        <f t="shared" si="6"/>
        <v>45646</v>
      </c>
      <c r="J392" t="s">
        <v>150</v>
      </c>
      <c r="N392" s="109">
        <f>第三週!U17</f>
        <v>0</v>
      </c>
    </row>
    <row r="393" spans="1:14">
      <c r="A393" s="85">
        <f>第三週!R3</f>
        <v>45646</v>
      </c>
      <c r="C393" t="str">
        <f>第三週!R13</f>
        <v>洋蔥炒蛋</v>
      </c>
      <c r="D393">
        <f>第三週!S18</f>
        <v>0</v>
      </c>
      <c r="E393" s="85">
        <f t="shared" si="6"/>
        <v>45646</v>
      </c>
      <c r="J393" t="s">
        <v>150</v>
      </c>
      <c r="N393" s="109">
        <f>第三週!U18</f>
        <v>0</v>
      </c>
    </row>
    <row r="394" spans="1:14">
      <c r="A394" s="85">
        <f>第三週!R3</f>
        <v>45646</v>
      </c>
      <c r="C394" t="str">
        <f>第三週!R19</f>
        <v>時令蔬菜</v>
      </c>
      <c r="D394" t="str">
        <f>第三週!S19</f>
        <v>時令蔬菜</v>
      </c>
      <c r="E394" s="85">
        <f t="shared" si="6"/>
        <v>45646</v>
      </c>
      <c r="J394" t="s">
        <v>150</v>
      </c>
      <c r="N394" s="109">
        <f>第三週!U19</f>
        <v>190.5</v>
      </c>
    </row>
    <row r="395" spans="1:14">
      <c r="A395" s="85">
        <f>第三週!R3</f>
        <v>45646</v>
      </c>
      <c r="C395" t="str">
        <f>第三週!R19</f>
        <v>時令蔬菜</v>
      </c>
      <c r="D395">
        <f>第三週!S20</f>
        <v>0</v>
      </c>
      <c r="E395" s="85">
        <f t="shared" si="6"/>
        <v>45646</v>
      </c>
      <c r="J395" t="s">
        <v>150</v>
      </c>
      <c r="N395" s="109">
        <f>第三週!U20</f>
        <v>0</v>
      </c>
    </row>
    <row r="396" spans="1:14">
      <c r="A396" s="85">
        <f>第三週!R3</f>
        <v>45646</v>
      </c>
      <c r="C396" t="str">
        <f>第三週!R19</f>
        <v>時令蔬菜</v>
      </c>
      <c r="D396">
        <f>第三週!S21</f>
        <v>0</v>
      </c>
      <c r="E396" s="85">
        <f t="shared" si="6"/>
        <v>45646</v>
      </c>
      <c r="J396" t="s">
        <v>150</v>
      </c>
      <c r="N396" s="109">
        <f>第三週!U21</f>
        <v>0</v>
      </c>
    </row>
    <row r="397" spans="1:14">
      <c r="A397" s="85">
        <f>第三週!R3</f>
        <v>45646</v>
      </c>
      <c r="C397" t="str">
        <f>第三週!R19</f>
        <v>時令蔬菜</v>
      </c>
      <c r="D397">
        <f>第三週!S22</f>
        <v>0</v>
      </c>
      <c r="E397" s="85">
        <f t="shared" si="6"/>
        <v>45646</v>
      </c>
      <c r="J397" t="s">
        <v>150</v>
      </c>
      <c r="N397" s="109">
        <f>第三週!U22</f>
        <v>0</v>
      </c>
    </row>
    <row r="398" spans="1:14">
      <c r="A398" s="85">
        <f>第三週!R3</f>
        <v>45646</v>
      </c>
      <c r="C398" t="str">
        <f>第三週!R19</f>
        <v>時令蔬菜</v>
      </c>
      <c r="D398">
        <f>第三週!S23</f>
        <v>0</v>
      </c>
      <c r="E398" s="85">
        <f t="shared" si="6"/>
        <v>45646</v>
      </c>
      <c r="J398" t="s">
        <v>150</v>
      </c>
      <c r="N398" s="109">
        <f>第三週!U23</f>
        <v>0</v>
      </c>
    </row>
    <row r="399" spans="1:14">
      <c r="A399" s="85">
        <f>第三週!R3</f>
        <v>45646</v>
      </c>
      <c r="C399" t="str">
        <f>第三週!R19</f>
        <v>時令蔬菜</v>
      </c>
      <c r="D399">
        <f>第三週!S24</f>
        <v>0</v>
      </c>
      <c r="E399" s="85">
        <f t="shared" si="6"/>
        <v>45646</v>
      </c>
      <c r="J399" t="s">
        <v>150</v>
      </c>
      <c r="N399" s="109">
        <f>第三週!U24</f>
        <v>0</v>
      </c>
    </row>
    <row r="400" spans="1:14">
      <c r="A400" s="85">
        <f>第三週!R3</f>
        <v>45646</v>
      </c>
      <c r="C400" t="str">
        <f>第三週!R25</f>
        <v>紅豆湯圓</v>
      </c>
      <c r="D400" t="str">
        <f>第三週!S25</f>
        <v>紅豆</v>
      </c>
      <c r="E400" s="85">
        <f t="shared" si="6"/>
        <v>45646</v>
      </c>
      <c r="J400" t="s">
        <v>150</v>
      </c>
      <c r="N400" s="109">
        <f>第三週!U25</f>
        <v>25.4</v>
      </c>
    </row>
    <row r="401" spans="1:14">
      <c r="A401" s="85">
        <f>第三週!R3</f>
        <v>45646</v>
      </c>
      <c r="C401" t="str">
        <f>第三週!R25</f>
        <v>紅豆湯圓</v>
      </c>
      <c r="D401" t="str">
        <f>第三週!S26</f>
        <v>湯圓</v>
      </c>
      <c r="E401" s="85">
        <f t="shared" si="6"/>
        <v>45646</v>
      </c>
      <c r="J401" t="s">
        <v>150</v>
      </c>
      <c r="N401" s="109">
        <f>第三週!U26</f>
        <v>30.48</v>
      </c>
    </row>
    <row r="402" spans="1:14">
      <c r="A402" s="85">
        <f>第三週!R3</f>
        <v>45646</v>
      </c>
      <c r="C402" t="str">
        <f>第三週!R25</f>
        <v>紅豆湯圓</v>
      </c>
      <c r="D402" t="str">
        <f>第三週!S27</f>
        <v>二砂</v>
      </c>
      <c r="E402" s="85">
        <f t="shared" si="6"/>
        <v>45646</v>
      </c>
      <c r="J402" t="s">
        <v>150</v>
      </c>
      <c r="N402" s="109">
        <f>第三週!U27</f>
        <v>0</v>
      </c>
    </row>
    <row r="403" spans="1:14">
      <c r="A403" s="85">
        <f>第三週!R3</f>
        <v>45646</v>
      </c>
      <c r="C403" t="str">
        <f>第三週!R25</f>
        <v>紅豆湯圓</v>
      </c>
      <c r="D403">
        <f>第三週!S28</f>
        <v>0</v>
      </c>
      <c r="E403" s="85">
        <f t="shared" si="6"/>
        <v>45646</v>
      </c>
      <c r="J403" t="s">
        <v>150</v>
      </c>
      <c r="N403" s="109">
        <f>第三週!U28</f>
        <v>0</v>
      </c>
    </row>
    <row r="404" spans="1:14">
      <c r="A404" s="85">
        <f>第三週!R3</f>
        <v>45646</v>
      </c>
      <c r="C404" t="str">
        <f>第三週!R25</f>
        <v>紅豆湯圓</v>
      </c>
      <c r="D404">
        <f>第三週!S29</f>
        <v>0</v>
      </c>
      <c r="E404" s="85">
        <f t="shared" si="6"/>
        <v>45646</v>
      </c>
      <c r="J404" t="s">
        <v>150</v>
      </c>
      <c r="N404" s="109">
        <f>第三週!U29</f>
        <v>0</v>
      </c>
    </row>
    <row r="405" spans="1:14">
      <c r="A405" s="85">
        <f>第三週!R3</f>
        <v>45646</v>
      </c>
      <c r="C405" t="str">
        <f>第三週!R25</f>
        <v>紅豆湯圓</v>
      </c>
      <c r="D405">
        <f>第三週!S30</f>
        <v>0</v>
      </c>
      <c r="E405" s="85">
        <f t="shared" si="6"/>
        <v>45646</v>
      </c>
      <c r="J405" t="s">
        <v>150</v>
      </c>
      <c r="N405" s="109">
        <f>第三週!U30</f>
        <v>0</v>
      </c>
    </row>
    <row r="406" spans="1:14">
      <c r="A406" s="85">
        <f>第三週!R3</f>
        <v>45646</v>
      </c>
      <c r="C406">
        <f>第三週!S31</f>
        <v>0</v>
      </c>
      <c r="D406">
        <f>第三週!S31</f>
        <v>0</v>
      </c>
      <c r="E406" s="85">
        <f t="shared" si="6"/>
        <v>45646</v>
      </c>
      <c r="J406" t="s">
        <v>150</v>
      </c>
      <c r="N406" s="109">
        <f>第三週!U31</f>
        <v>2360</v>
      </c>
    </row>
    <row r="407" spans="1:14">
      <c r="A407" s="85">
        <f>第四週!B3</f>
        <v>45649</v>
      </c>
      <c r="C407" t="str">
        <f>第四週!B5</f>
        <v>白米飯</v>
      </c>
      <c r="D407" t="str">
        <f>第四週!C5</f>
        <v>蓬萊米</v>
      </c>
      <c r="E407" s="85">
        <f t="shared" si="6"/>
        <v>45649</v>
      </c>
      <c r="J407" t="s">
        <v>150</v>
      </c>
      <c r="N407" s="109">
        <f>第四週!E5</f>
        <v>279.39999999999998</v>
      </c>
    </row>
    <row r="408" spans="1:14">
      <c r="A408" s="85">
        <f>第四週!B3</f>
        <v>45649</v>
      </c>
      <c r="C408" t="str">
        <f>第四週!B5</f>
        <v>白米飯</v>
      </c>
      <c r="D408">
        <f>第四週!C6</f>
        <v>0</v>
      </c>
      <c r="E408" s="85">
        <f t="shared" si="6"/>
        <v>45649</v>
      </c>
      <c r="J408" t="s">
        <v>150</v>
      </c>
      <c r="N408" s="109">
        <f>第四週!E6</f>
        <v>0</v>
      </c>
    </row>
    <row r="409" spans="1:14">
      <c r="A409" s="85">
        <f>第四週!B3</f>
        <v>45649</v>
      </c>
      <c r="C409" t="str">
        <f>第四週!B7</f>
        <v>香滷雞腿</v>
      </c>
      <c r="D409" t="str">
        <f>第四週!C7</f>
        <v>雞腿</v>
      </c>
      <c r="E409" s="85">
        <f t="shared" si="6"/>
        <v>45649</v>
      </c>
      <c r="J409" t="s">
        <v>150</v>
      </c>
      <c r="N409" s="109">
        <f>第四週!E7</f>
        <v>2540</v>
      </c>
    </row>
    <row r="410" spans="1:14">
      <c r="A410" s="85">
        <f>第四週!B3</f>
        <v>45649</v>
      </c>
      <c r="C410" t="str">
        <f>第四週!B7</f>
        <v>香滷雞腿</v>
      </c>
      <c r="D410" t="str">
        <f>第四週!C8</f>
        <v>滷包</v>
      </c>
      <c r="E410" s="85">
        <f t="shared" si="6"/>
        <v>45649</v>
      </c>
      <c r="J410" t="s">
        <v>150</v>
      </c>
      <c r="N410" s="109">
        <f>第四週!E8</f>
        <v>0</v>
      </c>
    </row>
    <row r="411" spans="1:14">
      <c r="A411" s="85">
        <f>第四週!B3</f>
        <v>45649</v>
      </c>
      <c r="C411" t="str">
        <f>第四週!B7</f>
        <v>香滷雞腿</v>
      </c>
      <c r="D411">
        <f>第四週!C9</f>
        <v>0</v>
      </c>
      <c r="E411" s="85">
        <f t="shared" si="6"/>
        <v>45649</v>
      </c>
      <c r="J411" t="s">
        <v>150</v>
      </c>
      <c r="N411" s="109">
        <f>第四週!E9</f>
        <v>0</v>
      </c>
    </row>
    <row r="412" spans="1:14">
      <c r="A412" s="85">
        <f>第四週!B3</f>
        <v>45649</v>
      </c>
      <c r="C412" t="str">
        <f>第四週!B7</f>
        <v>香滷雞腿</v>
      </c>
      <c r="D412">
        <f>第四週!C10</f>
        <v>0</v>
      </c>
      <c r="E412" s="85">
        <f t="shared" si="6"/>
        <v>45649</v>
      </c>
      <c r="J412" t="s">
        <v>150</v>
      </c>
      <c r="N412" s="109">
        <f>第四週!E10</f>
        <v>0</v>
      </c>
    </row>
    <row r="413" spans="1:14">
      <c r="A413" s="85">
        <f>第四週!B3</f>
        <v>45649</v>
      </c>
      <c r="C413" t="str">
        <f>第四週!B7</f>
        <v>香滷雞腿</v>
      </c>
      <c r="D413">
        <f>第四週!C11</f>
        <v>0</v>
      </c>
      <c r="E413" s="85">
        <f t="shared" si="6"/>
        <v>45649</v>
      </c>
      <c r="J413" t="s">
        <v>150</v>
      </c>
      <c r="N413" s="109">
        <f>第四週!E11</f>
        <v>0</v>
      </c>
    </row>
    <row r="414" spans="1:14">
      <c r="A414" s="85">
        <f>第四週!B3</f>
        <v>45649</v>
      </c>
      <c r="C414" t="str">
        <f>第四週!B7</f>
        <v>香滷雞腿</v>
      </c>
      <c r="D414">
        <f>第四週!C12</f>
        <v>0</v>
      </c>
      <c r="E414" s="85">
        <f t="shared" si="6"/>
        <v>45649</v>
      </c>
      <c r="J414" t="s">
        <v>150</v>
      </c>
      <c r="N414" s="109">
        <f>第四週!E12</f>
        <v>0</v>
      </c>
    </row>
    <row r="415" spans="1:14">
      <c r="A415" s="85">
        <f>第四週!B3</f>
        <v>45649</v>
      </c>
      <c r="C415" t="str">
        <f>第四週!B13</f>
        <v>燒南瓜</v>
      </c>
      <c r="D415" t="str">
        <f>第四週!C13</f>
        <v>南瓜</v>
      </c>
      <c r="E415" s="85">
        <f t="shared" si="6"/>
        <v>45649</v>
      </c>
      <c r="J415" t="s">
        <v>150</v>
      </c>
      <c r="N415" s="109">
        <f>第四週!E13</f>
        <v>190.5</v>
      </c>
    </row>
    <row r="416" spans="1:14">
      <c r="A416" s="85">
        <f>第四週!B3</f>
        <v>45649</v>
      </c>
      <c r="C416" t="str">
        <f>第四週!B13</f>
        <v>燒南瓜</v>
      </c>
      <c r="D416" t="str">
        <f>第四週!C14</f>
        <v>絞肉</v>
      </c>
      <c r="E416" s="85">
        <f t="shared" si="6"/>
        <v>45649</v>
      </c>
      <c r="J416" t="s">
        <v>150</v>
      </c>
      <c r="N416" s="109">
        <f>第四週!E14</f>
        <v>22.86</v>
      </c>
    </row>
    <row r="417" spans="1:14">
      <c r="A417" s="85">
        <f>第四週!B3</f>
        <v>45649</v>
      </c>
      <c r="C417" t="str">
        <f>第四週!B13</f>
        <v>燒南瓜</v>
      </c>
      <c r="D417" t="str">
        <f>第四週!C15</f>
        <v>毛豆</v>
      </c>
      <c r="E417" s="85">
        <f t="shared" si="6"/>
        <v>45649</v>
      </c>
      <c r="J417" t="s">
        <v>150</v>
      </c>
      <c r="N417" s="109">
        <f>第四週!E15</f>
        <v>15.24</v>
      </c>
    </row>
    <row r="418" spans="1:14">
      <c r="A418" s="85">
        <f>第四週!B3</f>
        <v>45649</v>
      </c>
      <c r="C418" t="str">
        <f>第四週!B13</f>
        <v>燒南瓜</v>
      </c>
      <c r="D418" t="str">
        <f>第四週!C16</f>
        <v>洋蔥</v>
      </c>
      <c r="E418" s="85">
        <f t="shared" si="6"/>
        <v>45649</v>
      </c>
      <c r="J418" t="s">
        <v>150</v>
      </c>
      <c r="N418" s="109">
        <f>第四週!E16</f>
        <v>55.88</v>
      </c>
    </row>
    <row r="419" spans="1:14">
      <c r="A419" s="85">
        <f>第四週!B3</f>
        <v>45649</v>
      </c>
      <c r="C419" t="str">
        <f>第四週!B13</f>
        <v>燒南瓜</v>
      </c>
      <c r="D419">
        <f>第四週!C17</f>
        <v>0</v>
      </c>
      <c r="E419" s="85">
        <f t="shared" si="6"/>
        <v>45649</v>
      </c>
      <c r="J419" t="s">
        <v>150</v>
      </c>
      <c r="N419" s="109">
        <f>第四週!E17</f>
        <v>0</v>
      </c>
    </row>
    <row r="420" spans="1:14">
      <c r="A420" s="85">
        <f>第四週!B3</f>
        <v>45649</v>
      </c>
      <c r="C420" t="str">
        <f>第四週!B13</f>
        <v>燒南瓜</v>
      </c>
      <c r="D420">
        <f>第四週!C18</f>
        <v>0</v>
      </c>
      <c r="E420" s="85">
        <f t="shared" si="6"/>
        <v>45649</v>
      </c>
      <c r="J420" t="s">
        <v>150</v>
      </c>
      <c r="N420" s="109">
        <f>第四週!E18</f>
        <v>0</v>
      </c>
    </row>
    <row r="421" spans="1:14">
      <c r="A421" s="85">
        <f>第四週!B3</f>
        <v>45649</v>
      </c>
      <c r="C421" t="str">
        <f>第四週!B19</f>
        <v>時令蔬菜</v>
      </c>
      <c r="D421" t="str">
        <f>第四週!C19</f>
        <v>時令蔬菜</v>
      </c>
      <c r="E421" s="85">
        <f t="shared" si="6"/>
        <v>45649</v>
      </c>
      <c r="J421" t="s">
        <v>150</v>
      </c>
      <c r="N421" s="109">
        <f>第四週!E19</f>
        <v>190.5</v>
      </c>
    </row>
    <row r="422" spans="1:14">
      <c r="A422" s="85">
        <f>第四週!B3</f>
        <v>45649</v>
      </c>
      <c r="C422" t="str">
        <f>第四週!B19</f>
        <v>時令蔬菜</v>
      </c>
      <c r="D422">
        <f>第四週!C20</f>
        <v>0</v>
      </c>
      <c r="E422" s="85">
        <f t="shared" si="6"/>
        <v>45649</v>
      </c>
      <c r="J422" t="s">
        <v>150</v>
      </c>
      <c r="N422" s="109">
        <f>第四週!E20</f>
        <v>0</v>
      </c>
    </row>
    <row r="423" spans="1:14">
      <c r="A423" s="85">
        <f>第四週!B3</f>
        <v>45649</v>
      </c>
      <c r="C423" t="str">
        <f>第四週!B19</f>
        <v>時令蔬菜</v>
      </c>
      <c r="D423">
        <f>第四週!C21</f>
        <v>0</v>
      </c>
      <c r="E423" s="85">
        <f t="shared" si="6"/>
        <v>45649</v>
      </c>
      <c r="J423" t="s">
        <v>150</v>
      </c>
      <c r="N423" s="109">
        <f>第四週!E21</f>
        <v>0</v>
      </c>
    </row>
    <row r="424" spans="1:14">
      <c r="A424" s="85">
        <f>第四週!B3</f>
        <v>45649</v>
      </c>
      <c r="C424" t="str">
        <f>第四週!B19</f>
        <v>時令蔬菜</v>
      </c>
      <c r="D424">
        <f>第四週!C22</f>
        <v>0</v>
      </c>
      <c r="E424" s="85">
        <f t="shared" si="6"/>
        <v>45649</v>
      </c>
      <c r="J424" t="s">
        <v>150</v>
      </c>
      <c r="N424" s="109">
        <f>第四週!E22</f>
        <v>0</v>
      </c>
    </row>
    <row r="425" spans="1:14">
      <c r="A425" s="85">
        <f>第四週!B3</f>
        <v>45649</v>
      </c>
      <c r="C425" t="str">
        <f>第四週!B19</f>
        <v>時令蔬菜</v>
      </c>
      <c r="D425">
        <f>第四週!C23</f>
        <v>0</v>
      </c>
      <c r="E425" s="85">
        <f t="shared" si="6"/>
        <v>45649</v>
      </c>
      <c r="J425" t="s">
        <v>150</v>
      </c>
      <c r="N425" s="109">
        <f>第四週!E23</f>
        <v>0</v>
      </c>
    </row>
    <row r="426" spans="1:14">
      <c r="A426" s="85">
        <f>第四週!B3</f>
        <v>45649</v>
      </c>
      <c r="C426" t="str">
        <f>第四週!B19</f>
        <v>時令蔬菜</v>
      </c>
      <c r="D426">
        <f>第四週!C24</f>
        <v>0</v>
      </c>
      <c r="E426" s="85">
        <f t="shared" si="6"/>
        <v>45649</v>
      </c>
      <c r="J426" t="s">
        <v>150</v>
      </c>
      <c r="N426" s="109">
        <f>第四週!E24</f>
        <v>0</v>
      </c>
    </row>
    <row r="427" spans="1:14">
      <c r="A427" s="85">
        <f>第四週!B3</f>
        <v>45649</v>
      </c>
      <c r="C427" t="str">
        <f>第四週!B25</f>
        <v>鮮瓜排骨湯</v>
      </c>
      <c r="D427" t="str">
        <f>第四週!C25</f>
        <v>扁蒲</v>
      </c>
      <c r="E427" s="85">
        <f t="shared" si="6"/>
        <v>45649</v>
      </c>
      <c r="J427" t="s">
        <v>150</v>
      </c>
      <c r="N427" s="109">
        <f>第四週!E25</f>
        <v>71.12</v>
      </c>
    </row>
    <row r="428" spans="1:14">
      <c r="A428" s="85">
        <f>第四週!B3</f>
        <v>45649</v>
      </c>
      <c r="C428" t="str">
        <f>第四週!B25</f>
        <v>鮮瓜排骨湯</v>
      </c>
      <c r="D428" t="str">
        <f>第四週!C26</f>
        <v>香菇</v>
      </c>
      <c r="E428" s="85">
        <f t="shared" si="6"/>
        <v>45649</v>
      </c>
      <c r="J428" t="s">
        <v>150</v>
      </c>
      <c r="N428" s="109">
        <f>第四週!E26</f>
        <v>10.16</v>
      </c>
    </row>
    <row r="429" spans="1:14">
      <c r="A429" s="85">
        <f>第四週!B3</f>
        <v>45649</v>
      </c>
      <c r="C429" t="str">
        <f>第四週!B25</f>
        <v>鮮瓜排骨湯</v>
      </c>
      <c r="D429" t="str">
        <f>第四週!C27</f>
        <v>排骨</v>
      </c>
      <c r="E429" s="85">
        <f t="shared" si="6"/>
        <v>45649</v>
      </c>
      <c r="J429" t="s">
        <v>150</v>
      </c>
      <c r="N429" s="109">
        <f>第四週!E27</f>
        <v>20.32</v>
      </c>
    </row>
    <row r="430" spans="1:14">
      <c r="A430" s="85">
        <f>第四週!B3</f>
        <v>45649</v>
      </c>
      <c r="C430" t="str">
        <f>第四週!B25</f>
        <v>鮮瓜排骨湯</v>
      </c>
      <c r="D430">
        <f>第四週!C28</f>
        <v>0</v>
      </c>
      <c r="E430" s="85">
        <f t="shared" si="6"/>
        <v>45649</v>
      </c>
      <c r="J430" t="s">
        <v>150</v>
      </c>
      <c r="N430" s="109">
        <f>第四週!E28</f>
        <v>0</v>
      </c>
    </row>
    <row r="431" spans="1:14">
      <c r="A431" s="85">
        <f>第四週!B3</f>
        <v>45649</v>
      </c>
      <c r="C431" t="str">
        <f>第四週!B25</f>
        <v>鮮瓜排骨湯</v>
      </c>
      <c r="D431">
        <f>第四週!C29</f>
        <v>0</v>
      </c>
      <c r="E431" s="85">
        <f t="shared" si="6"/>
        <v>45649</v>
      </c>
      <c r="J431" t="s">
        <v>150</v>
      </c>
      <c r="N431" s="109">
        <f>第四週!E29</f>
        <v>0</v>
      </c>
    </row>
    <row r="432" spans="1:14">
      <c r="A432" s="85">
        <f>第四週!B3</f>
        <v>45649</v>
      </c>
      <c r="C432" t="str">
        <f>第四週!B25</f>
        <v>鮮瓜排骨湯</v>
      </c>
      <c r="D432">
        <f>第四週!C30</f>
        <v>0</v>
      </c>
      <c r="E432" s="85">
        <f t="shared" si="6"/>
        <v>45649</v>
      </c>
      <c r="J432" t="s">
        <v>150</v>
      </c>
      <c r="N432" s="109">
        <f>第四週!E30</f>
        <v>0</v>
      </c>
    </row>
    <row r="433" spans="1:14">
      <c r="A433" s="85">
        <f>第四週!B3</f>
        <v>45649</v>
      </c>
      <c r="C433" t="str">
        <f>第四週!B25</f>
        <v>鮮瓜排骨湯</v>
      </c>
      <c r="D433">
        <f>第四週!C31</f>
        <v>0</v>
      </c>
      <c r="E433" s="85">
        <f t="shared" si="6"/>
        <v>45649</v>
      </c>
      <c r="J433" t="s">
        <v>150</v>
      </c>
      <c r="N433" s="109">
        <f>第四週!E31</f>
        <v>2360</v>
      </c>
    </row>
    <row r="434" spans="1:14">
      <c r="A434" s="85">
        <f>第四週!B3</f>
        <v>45649</v>
      </c>
      <c r="C434">
        <f>第四週!C31</f>
        <v>0</v>
      </c>
      <c r="D434">
        <f>第四週!C32</f>
        <v>0</v>
      </c>
      <c r="E434" s="85">
        <f t="shared" si="6"/>
        <v>45649</v>
      </c>
      <c r="J434" t="s">
        <v>150</v>
      </c>
      <c r="N434" s="109">
        <f>第四週!E32</f>
        <v>0</v>
      </c>
    </row>
    <row r="435" spans="1:14">
      <c r="A435" s="85">
        <f>第四週!F3</f>
        <v>45650</v>
      </c>
      <c r="C435" t="str">
        <f>第四週!F5</f>
        <v>糙米飯</v>
      </c>
      <c r="D435" t="str">
        <f>第四週!G5</f>
        <v>蓬萊米</v>
      </c>
      <c r="E435" s="85">
        <f t="shared" si="6"/>
        <v>45650</v>
      </c>
      <c r="J435" t="s">
        <v>150</v>
      </c>
      <c r="N435" s="109">
        <f>第四週!I5</f>
        <v>254</v>
      </c>
    </row>
    <row r="436" spans="1:14">
      <c r="A436" s="85">
        <f>第四週!F3</f>
        <v>45650</v>
      </c>
      <c r="C436" t="str">
        <f>第四週!F5</f>
        <v>糙米飯</v>
      </c>
      <c r="D436" t="str">
        <f>第四週!G6</f>
        <v>糙米</v>
      </c>
      <c r="E436" s="85">
        <f t="shared" si="6"/>
        <v>45650</v>
      </c>
      <c r="J436" t="s">
        <v>150</v>
      </c>
      <c r="N436" s="109">
        <f>第四週!I6</f>
        <v>25.4</v>
      </c>
    </row>
    <row r="437" spans="1:14">
      <c r="A437" s="85">
        <f>第四週!F3</f>
        <v>45650</v>
      </c>
      <c r="C437" t="str">
        <f>第四週!F7</f>
        <v>沙茶肉片</v>
      </c>
      <c r="D437" t="str">
        <f>第四週!G7</f>
        <v>肉片</v>
      </c>
      <c r="E437" s="85">
        <f t="shared" si="6"/>
        <v>45650</v>
      </c>
      <c r="J437" t="s">
        <v>150</v>
      </c>
      <c r="N437" s="109">
        <f>第四週!I7</f>
        <v>177.8</v>
      </c>
    </row>
    <row r="438" spans="1:14">
      <c r="A438" s="85">
        <f>第四週!F3</f>
        <v>45650</v>
      </c>
      <c r="C438" t="str">
        <f>第四週!F7</f>
        <v>沙茶肉片</v>
      </c>
      <c r="D438" t="str">
        <f>第四週!G8</f>
        <v>黃豆芽</v>
      </c>
      <c r="E438" s="85">
        <f t="shared" si="6"/>
        <v>45650</v>
      </c>
      <c r="J438" t="s">
        <v>150</v>
      </c>
      <c r="N438" s="109">
        <f>第四週!I8</f>
        <v>86.36</v>
      </c>
    </row>
    <row r="439" spans="1:14">
      <c r="A439" s="85">
        <f>第四週!F3</f>
        <v>45650</v>
      </c>
      <c r="C439" t="str">
        <f>第四週!F7</f>
        <v>沙茶肉片</v>
      </c>
      <c r="D439" t="str">
        <f>第四週!G9</f>
        <v>香菇</v>
      </c>
      <c r="E439" s="85">
        <f t="shared" si="6"/>
        <v>45650</v>
      </c>
      <c r="J439" t="s">
        <v>150</v>
      </c>
      <c r="N439" s="109">
        <f>第四週!I9</f>
        <v>15.24</v>
      </c>
    </row>
    <row r="440" spans="1:14">
      <c r="A440" s="85">
        <f>第四週!F3</f>
        <v>45650</v>
      </c>
      <c r="C440" t="str">
        <f>第四週!F7</f>
        <v>沙茶肉片</v>
      </c>
      <c r="D440" t="str">
        <f>第四週!G10</f>
        <v>沙茶醬</v>
      </c>
      <c r="E440" s="85">
        <f t="shared" si="6"/>
        <v>45650</v>
      </c>
      <c r="J440" t="s">
        <v>150</v>
      </c>
      <c r="N440" s="109">
        <f>第四週!I10</f>
        <v>0</v>
      </c>
    </row>
    <row r="441" spans="1:14">
      <c r="A441" s="85">
        <f>第四週!F3</f>
        <v>45650</v>
      </c>
      <c r="C441" t="str">
        <f>第四週!F7</f>
        <v>沙茶肉片</v>
      </c>
      <c r="D441" t="str">
        <f>第四週!G11</f>
        <v>蔥段</v>
      </c>
      <c r="E441" s="85">
        <f t="shared" si="6"/>
        <v>45650</v>
      </c>
      <c r="J441" t="s">
        <v>150</v>
      </c>
      <c r="N441" s="109">
        <f>第四週!I11</f>
        <v>0</v>
      </c>
    </row>
    <row r="442" spans="1:14">
      <c r="A442" s="85">
        <f>第四週!F3</f>
        <v>45650</v>
      </c>
      <c r="C442" t="str">
        <f>第四週!F7</f>
        <v>沙茶肉片</v>
      </c>
      <c r="D442">
        <f>第四週!G12</f>
        <v>0</v>
      </c>
      <c r="E442" s="85">
        <f t="shared" si="6"/>
        <v>45650</v>
      </c>
      <c r="J442" t="s">
        <v>150</v>
      </c>
      <c r="N442" s="109">
        <f>第四週!I12</f>
        <v>0</v>
      </c>
    </row>
    <row r="443" spans="1:14">
      <c r="A443" s="85">
        <f>第四週!F3</f>
        <v>45650</v>
      </c>
      <c r="C443" t="str">
        <f>第四週!F13</f>
        <v>麻婆豆腐</v>
      </c>
      <c r="D443" t="str">
        <f>第四週!G13</f>
        <v>板豆腐</v>
      </c>
      <c r="E443" s="85">
        <f t="shared" si="6"/>
        <v>45650</v>
      </c>
      <c r="J443" t="s">
        <v>150</v>
      </c>
      <c r="N443" s="109">
        <f>第四週!I13</f>
        <v>184.15</v>
      </c>
    </row>
    <row r="444" spans="1:14">
      <c r="A444" s="85">
        <f>第四週!F3</f>
        <v>45650</v>
      </c>
      <c r="C444" t="str">
        <f>第四週!F13</f>
        <v>麻婆豆腐</v>
      </c>
      <c r="D444" t="str">
        <f>第四週!G14</f>
        <v>胡蘿蔔</v>
      </c>
      <c r="E444" s="85">
        <f t="shared" si="6"/>
        <v>45650</v>
      </c>
      <c r="J444" t="s">
        <v>150</v>
      </c>
      <c r="N444" s="109">
        <f>第四週!I14</f>
        <v>38.1</v>
      </c>
    </row>
    <row r="445" spans="1:14">
      <c r="A445" s="85">
        <f>第四週!F3</f>
        <v>45650</v>
      </c>
      <c r="C445" t="str">
        <f>第四週!F13</f>
        <v>麻婆豆腐</v>
      </c>
      <c r="D445" t="str">
        <f>第四週!G15</f>
        <v>絞肉</v>
      </c>
      <c r="E445" s="85">
        <f t="shared" si="6"/>
        <v>45650</v>
      </c>
      <c r="J445" t="s">
        <v>150</v>
      </c>
      <c r="N445" s="109">
        <f>第四週!I15</f>
        <v>20.32</v>
      </c>
    </row>
    <row r="446" spans="1:14">
      <c r="A446" s="85">
        <f>第四週!F3</f>
        <v>45650</v>
      </c>
      <c r="C446" t="str">
        <f>第四週!F13</f>
        <v>麻婆豆腐</v>
      </c>
      <c r="D446" t="e">
        <f>第四週!#REF!</f>
        <v>#REF!</v>
      </c>
      <c r="E446" s="85">
        <f t="shared" si="6"/>
        <v>45650</v>
      </c>
      <c r="J446" t="s">
        <v>150</v>
      </c>
      <c r="N446" s="109">
        <f>第四週!I16</f>
        <v>0</v>
      </c>
    </row>
    <row r="447" spans="1:14">
      <c r="A447" s="85">
        <f>第四週!F3</f>
        <v>45650</v>
      </c>
      <c r="C447" t="str">
        <f>第四週!F13</f>
        <v>麻婆豆腐</v>
      </c>
      <c r="D447" t="str">
        <f>第四週!G16</f>
        <v>豆瓣醬</v>
      </c>
      <c r="E447" s="85">
        <f t="shared" si="6"/>
        <v>45650</v>
      </c>
      <c r="J447" t="s">
        <v>150</v>
      </c>
      <c r="N447" s="109">
        <f>第四週!I17</f>
        <v>0</v>
      </c>
    </row>
    <row r="448" spans="1:14">
      <c r="A448" s="85">
        <f>第四週!F3</f>
        <v>45650</v>
      </c>
      <c r="C448" t="str">
        <f>第四週!F13</f>
        <v>麻婆豆腐</v>
      </c>
      <c r="D448">
        <f>第四週!G18</f>
        <v>0</v>
      </c>
      <c r="E448" s="85">
        <f t="shared" si="6"/>
        <v>45650</v>
      </c>
      <c r="J448" t="s">
        <v>150</v>
      </c>
      <c r="N448" s="109">
        <f>第四週!I18</f>
        <v>0</v>
      </c>
    </row>
    <row r="449" spans="1:14">
      <c r="A449" s="85">
        <f>第四週!F3</f>
        <v>45650</v>
      </c>
      <c r="C449" t="str">
        <f>第四週!F19</f>
        <v>時令蔬菜</v>
      </c>
      <c r="D449" t="str">
        <f>第四週!G19</f>
        <v>時令蔬菜</v>
      </c>
      <c r="E449" s="85">
        <f t="shared" si="6"/>
        <v>45650</v>
      </c>
      <c r="J449" t="s">
        <v>150</v>
      </c>
      <c r="N449" s="109">
        <f>第四週!I19</f>
        <v>190.5</v>
      </c>
    </row>
    <row r="450" spans="1:14">
      <c r="A450" s="85">
        <f>第四週!F3</f>
        <v>45650</v>
      </c>
      <c r="C450" t="str">
        <f>第四週!F19</f>
        <v>時令蔬菜</v>
      </c>
      <c r="D450">
        <f>第四週!G20</f>
        <v>0</v>
      </c>
      <c r="E450" s="85">
        <f t="shared" si="6"/>
        <v>45650</v>
      </c>
      <c r="J450" t="s">
        <v>150</v>
      </c>
      <c r="N450" s="109">
        <f>第四週!I20</f>
        <v>0</v>
      </c>
    </row>
    <row r="451" spans="1:14">
      <c r="A451" s="85">
        <f>第四週!F3</f>
        <v>45650</v>
      </c>
      <c r="C451" t="str">
        <f>第四週!F19</f>
        <v>時令蔬菜</v>
      </c>
      <c r="D451">
        <f>第四週!G21</f>
        <v>0</v>
      </c>
      <c r="E451" s="85">
        <f t="shared" ref="E451:E514" si="7">A451</f>
        <v>45650</v>
      </c>
      <c r="J451" t="s">
        <v>150</v>
      </c>
      <c r="N451" s="109">
        <f>第四週!I21</f>
        <v>0</v>
      </c>
    </row>
    <row r="452" spans="1:14">
      <c r="A452" s="85">
        <f>第四週!F3</f>
        <v>45650</v>
      </c>
      <c r="C452" t="str">
        <f>第四週!F19</f>
        <v>時令蔬菜</v>
      </c>
      <c r="D452">
        <f>第四週!G22</f>
        <v>0</v>
      </c>
      <c r="E452" s="85">
        <f t="shared" si="7"/>
        <v>45650</v>
      </c>
      <c r="J452" t="s">
        <v>150</v>
      </c>
      <c r="N452" s="109">
        <f>第四週!I22</f>
        <v>0</v>
      </c>
    </row>
    <row r="453" spans="1:14">
      <c r="A453" s="85">
        <f>第四週!F3</f>
        <v>45650</v>
      </c>
      <c r="C453" t="str">
        <f>第四週!F19</f>
        <v>時令蔬菜</v>
      </c>
      <c r="D453">
        <f>第四週!G23</f>
        <v>0</v>
      </c>
      <c r="E453" s="85">
        <f t="shared" si="7"/>
        <v>45650</v>
      </c>
      <c r="J453" t="s">
        <v>150</v>
      </c>
      <c r="N453" s="109">
        <f>第四週!I23</f>
        <v>0</v>
      </c>
    </row>
    <row r="454" spans="1:14">
      <c r="A454" s="85">
        <f>第四週!F3</f>
        <v>45650</v>
      </c>
      <c r="C454" t="str">
        <f>第四週!F19</f>
        <v>時令蔬菜</v>
      </c>
      <c r="D454">
        <f>第四週!G24</f>
        <v>0</v>
      </c>
      <c r="E454" s="85">
        <f t="shared" si="7"/>
        <v>45650</v>
      </c>
      <c r="J454" t="s">
        <v>150</v>
      </c>
      <c r="N454" s="109">
        <f>第四週!I24</f>
        <v>0</v>
      </c>
    </row>
    <row r="455" spans="1:14">
      <c r="A455" s="85">
        <f>第四週!F3</f>
        <v>45650</v>
      </c>
      <c r="C455" t="str">
        <f>第四週!F25</f>
        <v>紫菜湯</v>
      </c>
      <c r="D455" t="str">
        <f>第四週!G25</f>
        <v>紫菜</v>
      </c>
      <c r="E455" s="85">
        <f t="shared" si="7"/>
        <v>45650</v>
      </c>
      <c r="J455" t="s">
        <v>150</v>
      </c>
      <c r="N455" s="109">
        <f>第四週!I25</f>
        <v>10.16</v>
      </c>
    </row>
    <row r="456" spans="1:14">
      <c r="A456" s="85">
        <f>第四週!F3</f>
        <v>45650</v>
      </c>
      <c r="C456" t="str">
        <f>第四週!F25</f>
        <v>紫菜湯</v>
      </c>
      <c r="D456" t="str">
        <f>第四週!G26</f>
        <v>金針菇</v>
      </c>
      <c r="E456" s="85">
        <f t="shared" si="7"/>
        <v>45650</v>
      </c>
      <c r="J456" t="s">
        <v>150</v>
      </c>
      <c r="N456" s="109">
        <f>第四週!I26</f>
        <v>15.24</v>
      </c>
    </row>
    <row r="457" spans="1:14">
      <c r="A457" s="85">
        <f>第四週!F3</f>
        <v>45650</v>
      </c>
      <c r="C457" t="str">
        <f>第四週!F25</f>
        <v>紫菜湯</v>
      </c>
      <c r="D457" t="str">
        <f>第四週!G27</f>
        <v>小魚干</v>
      </c>
      <c r="E457" s="85">
        <f t="shared" si="7"/>
        <v>45650</v>
      </c>
      <c r="J457" t="s">
        <v>150</v>
      </c>
      <c r="N457" s="109">
        <f>第四週!I27</f>
        <v>0</v>
      </c>
    </row>
    <row r="458" spans="1:14">
      <c r="A458" s="85">
        <f>第四週!F3</f>
        <v>45650</v>
      </c>
      <c r="C458" t="str">
        <f>第四週!F25</f>
        <v>紫菜湯</v>
      </c>
      <c r="D458" t="str">
        <f>第四週!G28</f>
        <v>蔥花</v>
      </c>
      <c r="E458" s="85">
        <f t="shared" si="7"/>
        <v>45650</v>
      </c>
      <c r="J458" t="s">
        <v>150</v>
      </c>
      <c r="N458" s="109">
        <f>第四週!I28</f>
        <v>0</v>
      </c>
    </row>
    <row r="459" spans="1:14">
      <c r="A459" s="85">
        <f>第四週!F3</f>
        <v>45650</v>
      </c>
      <c r="C459" t="str">
        <f>第四週!F25</f>
        <v>紫菜湯</v>
      </c>
      <c r="D459">
        <f>第四週!G29</f>
        <v>0</v>
      </c>
      <c r="E459" s="85">
        <f t="shared" si="7"/>
        <v>45650</v>
      </c>
      <c r="J459" t="s">
        <v>150</v>
      </c>
      <c r="N459" s="109">
        <f>第四週!I29</f>
        <v>0</v>
      </c>
    </row>
    <row r="460" spans="1:14">
      <c r="A460" s="85">
        <f>第四週!F3</f>
        <v>45650</v>
      </c>
      <c r="C460" t="str">
        <f>第四週!F25</f>
        <v>紫菜湯</v>
      </c>
      <c r="D460">
        <f>第四週!G30</f>
        <v>0</v>
      </c>
      <c r="E460" s="85">
        <f t="shared" si="7"/>
        <v>45650</v>
      </c>
      <c r="J460" t="s">
        <v>150</v>
      </c>
      <c r="N460" s="109">
        <f>第四週!I30</f>
        <v>0</v>
      </c>
    </row>
    <row r="461" spans="1:14">
      <c r="A461" s="85">
        <f>第四週!F3</f>
        <v>45650</v>
      </c>
      <c r="C461" t="str">
        <f>第四週!G31</f>
        <v>時令水果</v>
      </c>
      <c r="D461" t="str">
        <f>第四週!G31</f>
        <v>時令水果</v>
      </c>
      <c r="E461" s="85">
        <f t="shared" si="7"/>
        <v>45650</v>
      </c>
      <c r="J461" t="s">
        <v>150</v>
      </c>
      <c r="N461" s="109">
        <f>第四週!I31</f>
        <v>2540</v>
      </c>
    </row>
    <row r="462" spans="1:14">
      <c r="A462" s="85">
        <f>第四週!J3</f>
        <v>45651</v>
      </c>
      <c r="C462" t="str">
        <f>第四週!J5</f>
        <v>麵條</v>
      </c>
      <c r="D462" t="str">
        <f>第四週!K5</f>
        <v>小拉麵</v>
      </c>
      <c r="E462" s="85">
        <f t="shared" si="7"/>
        <v>45651</v>
      </c>
      <c r="J462" t="s">
        <v>150</v>
      </c>
      <c r="N462" s="109">
        <f>第四週!M5</f>
        <v>373.38</v>
      </c>
    </row>
    <row r="463" spans="1:14">
      <c r="A463" s="85">
        <f>第四週!J3</f>
        <v>45651</v>
      </c>
      <c r="C463" t="str">
        <f>第四週!J5</f>
        <v>麵條</v>
      </c>
      <c r="D463">
        <f>第四週!K6</f>
        <v>0</v>
      </c>
      <c r="E463" s="85">
        <f t="shared" si="7"/>
        <v>45651</v>
      </c>
      <c r="J463" t="s">
        <v>150</v>
      </c>
      <c r="N463" s="109">
        <f>第四週!M6</f>
        <v>0</v>
      </c>
    </row>
    <row r="464" spans="1:14">
      <c r="A464" s="85">
        <f>第四週!J3</f>
        <v>45651</v>
      </c>
      <c r="C464" t="str">
        <f>第四週!J7</f>
        <v>紅燒豬肉麵</v>
      </c>
      <c r="D464" t="str">
        <f>第四週!K7</f>
        <v>紅蘿蔔</v>
      </c>
      <c r="E464" s="85">
        <f t="shared" si="7"/>
        <v>45651</v>
      </c>
      <c r="J464" t="s">
        <v>150</v>
      </c>
      <c r="N464" s="109">
        <f>第四週!M7</f>
        <v>40.64</v>
      </c>
    </row>
    <row r="465" spans="1:14">
      <c r="A465" s="85">
        <f>第四週!J3</f>
        <v>45651</v>
      </c>
      <c r="C465" t="str">
        <f>第四週!J7</f>
        <v>紅燒豬肉麵</v>
      </c>
      <c r="D465" t="str">
        <f>第四週!K8</f>
        <v>白蘿蔔</v>
      </c>
      <c r="E465" s="85">
        <f t="shared" si="7"/>
        <v>45651</v>
      </c>
      <c r="J465" t="s">
        <v>150</v>
      </c>
      <c r="N465" s="109">
        <f>第四週!M8</f>
        <v>91.44</v>
      </c>
    </row>
    <row r="466" spans="1:14">
      <c r="A466" s="85">
        <f>第四週!J3</f>
        <v>45651</v>
      </c>
      <c r="C466" t="str">
        <f>第四週!J7</f>
        <v>紅燒豬肉麵</v>
      </c>
      <c r="D466" t="str">
        <f>第四週!K10</f>
        <v>香菇</v>
      </c>
      <c r="E466" s="85">
        <f t="shared" si="7"/>
        <v>45651</v>
      </c>
      <c r="J466" t="s">
        <v>150</v>
      </c>
      <c r="N466" s="109">
        <f>第四週!M9</f>
        <v>101.6</v>
      </c>
    </row>
    <row r="467" spans="1:14">
      <c r="A467" s="85">
        <f>第四週!J3</f>
        <v>45651</v>
      </c>
      <c r="C467" t="str">
        <f>第四週!J7</f>
        <v>紅燒豬肉麵</v>
      </c>
      <c r="D467" t="str">
        <f>第四週!K11</f>
        <v>肉丁</v>
      </c>
      <c r="E467" s="85">
        <f t="shared" si="7"/>
        <v>45651</v>
      </c>
      <c r="J467" t="s">
        <v>150</v>
      </c>
      <c r="N467" s="109">
        <f>第四週!M10</f>
        <v>20.32</v>
      </c>
    </row>
    <row r="468" spans="1:14">
      <c r="A468" s="85">
        <f>第四週!J3</f>
        <v>45651</v>
      </c>
      <c r="C468" t="str">
        <f>第四週!J7</f>
        <v>紅燒豬肉麵</v>
      </c>
      <c r="D468">
        <f>第四週!K12</f>
        <v>0</v>
      </c>
      <c r="E468" s="85">
        <f t="shared" si="7"/>
        <v>45651</v>
      </c>
      <c r="J468" t="s">
        <v>150</v>
      </c>
      <c r="N468" s="109">
        <f>第四週!M11</f>
        <v>147.32</v>
      </c>
    </row>
    <row r="469" spans="1:14">
      <c r="A469" s="85">
        <f>第四週!J3</f>
        <v>45651</v>
      </c>
      <c r="C469" t="str">
        <f>第四週!J7</f>
        <v>紅燒豬肉麵</v>
      </c>
      <c r="D469" t="str">
        <f>第四週!K13</f>
        <v>香雞排</v>
      </c>
      <c r="E469" s="85">
        <f t="shared" si="7"/>
        <v>45651</v>
      </c>
      <c r="J469" t="s">
        <v>150</v>
      </c>
      <c r="N469" s="109">
        <f>第四週!M12</f>
        <v>0</v>
      </c>
    </row>
    <row r="470" spans="1:14">
      <c r="A470" s="85">
        <f>第四週!J3</f>
        <v>45651</v>
      </c>
      <c r="C470" t="str">
        <f>第四週!J13</f>
        <v>香雞排</v>
      </c>
      <c r="D470">
        <f>第四週!K14</f>
        <v>0</v>
      </c>
      <c r="E470" s="85">
        <f t="shared" si="7"/>
        <v>45651</v>
      </c>
      <c r="J470" t="s">
        <v>150</v>
      </c>
      <c r="N470" s="109">
        <f>第四週!M13</f>
        <v>2540</v>
      </c>
    </row>
    <row r="471" spans="1:14">
      <c r="A471" s="85">
        <f>第四週!J3</f>
        <v>45651</v>
      </c>
      <c r="C471" t="str">
        <f>第四週!J13</f>
        <v>香雞排</v>
      </c>
      <c r="D471">
        <f>第四週!K15</f>
        <v>0</v>
      </c>
      <c r="E471" s="85">
        <f t="shared" si="7"/>
        <v>45651</v>
      </c>
      <c r="J471" t="s">
        <v>150</v>
      </c>
      <c r="N471" s="109">
        <f>第四週!M14</f>
        <v>0</v>
      </c>
    </row>
    <row r="472" spans="1:14">
      <c r="A472" s="85">
        <f>第四週!J3</f>
        <v>45651</v>
      </c>
      <c r="C472" t="str">
        <f>第四週!J13</f>
        <v>香雞排</v>
      </c>
      <c r="D472">
        <f>第四週!K15</f>
        <v>0</v>
      </c>
      <c r="E472" s="85">
        <f t="shared" si="7"/>
        <v>45651</v>
      </c>
      <c r="J472" t="s">
        <v>150</v>
      </c>
      <c r="N472" s="109">
        <f>第四週!M15</f>
        <v>0</v>
      </c>
    </row>
    <row r="473" spans="1:14">
      <c r="A473" s="85">
        <f>第四週!J3</f>
        <v>45651</v>
      </c>
      <c r="C473" t="str">
        <f>第四週!J13</f>
        <v>香雞排</v>
      </c>
      <c r="D473">
        <f>第四週!K16</f>
        <v>0</v>
      </c>
      <c r="E473" s="85">
        <f t="shared" si="7"/>
        <v>45651</v>
      </c>
      <c r="J473" t="s">
        <v>150</v>
      </c>
      <c r="N473" s="109">
        <f>第四週!M16</f>
        <v>0</v>
      </c>
    </row>
    <row r="474" spans="1:14">
      <c r="A474" s="85">
        <f>第四週!J3</f>
        <v>45651</v>
      </c>
      <c r="C474" t="str">
        <f>第四週!J13</f>
        <v>香雞排</v>
      </c>
      <c r="D474">
        <f>第四週!K17</f>
        <v>0</v>
      </c>
      <c r="E474" s="85">
        <f t="shared" si="7"/>
        <v>45651</v>
      </c>
      <c r="J474" t="s">
        <v>150</v>
      </c>
      <c r="N474" s="109">
        <f>第四週!M17</f>
        <v>0</v>
      </c>
    </row>
    <row r="475" spans="1:14">
      <c r="A475" s="85">
        <f>第四週!J3</f>
        <v>45651</v>
      </c>
      <c r="C475" t="str">
        <f>第四週!J13</f>
        <v>香雞排</v>
      </c>
      <c r="D475">
        <f>第四週!K18</f>
        <v>0</v>
      </c>
      <c r="E475" s="85">
        <f t="shared" si="7"/>
        <v>45651</v>
      </c>
      <c r="J475" t="s">
        <v>150</v>
      </c>
      <c r="N475" s="109">
        <f>第四週!M18</f>
        <v>0</v>
      </c>
    </row>
    <row r="476" spans="1:14">
      <c r="A476" s="85">
        <f>第四週!J3</f>
        <v>45651</v>
      </c>
      <c r="C476">
        <f>第四週!J19</f>
        <v>0</v>
      </c>
      <c r="D476">
        <f>第四週!K19</f>
        <v>0</v>
      </c>
      <c r="E476" s="85">
        <f t="shared" si="7"/>
        <v>45651</v>
      </c>
      <c r="J476" t="s">
        <v>150</v>
      </c>
      <c r="N476" s="109">
        <f>第四週!M19</f>
        <v>0</v>
      </c>
    </row>
    <row r="477" spans="1:14">
      <c r="A477" s="85">
        <f>第四週!J3</f>
        <v>45651</v>
      </c>
      <c r="C477">
        <f>第四週!J19</f>
        <v>0</v>
      </c>
      <c r="D477">
        <f>第四週!K20</f>
        <v>0</v>
      </c>
      <c r="E477" s="85">
        <f t="shared" si="7"/>
        <v>45651</v>
      </c>
      <c r="J477" t="s">
        <v>150</v>
      </c>
      <c r="N477" s="109">
        <f>第四週!M20</f>
        <v>0</v>
      </c>
    </row>
    <row r="478" spans="1:14">
      <c r="A478" s="85">
        <f>第四週!J3</f>
        <v>45651</v>
      </c>
      <c r="C478">
        <f>第四週!J19</f>
        <v>0</v>
      </c>
      <c r="D478">
        <f>第四週!K21</f>
        <v>0</v>
      </c>
      <c r="E478" s="85">
        <f t="shared" si="7"/>
        <v>45651</v>
      </c>
      <c r="J478" t="s">
        <v>150</v>
      </c>
      <c r="N478" s="109">
        <f>第四週!M21</f>
        <v>0</v>
      </c>
    </row>
    <row r="479" spans="1:14">
      <c r="A479" s="85">
        <f>第四週!J3</f>
        <v>45651</v>
      </c>
      <c r="C479">
        <f>第四週!J19</f>
        <v>0</v>
      </c>
      <c r="D479">
        <f>第四週!K22</f>
        <v>0</v>
      </c>
      <c r="E479" s="85">
        <f t="shared" si="7"/>
        <v>45651</v>
      </c>
      <c r="J479" t="s">
        <v>150</v>
      </c>
      <c r="N479" s="109">
        <f>第四週!M22</f>
        <v>0</v>
      </c>
    </row>
    <row r="480" spans="1:14">
      <c r="A480" s="85">
        <f>第四週!J3</f>
        <v>45651</v>
      </c>
      <c r="C480">
        <f>第四週!J19</f>
        <v>0</v>
      </c>
      <c r="D480">
        <f>第四週!K23</f>
        <v>0</v>
      </c>
      <c r="E480" s="85">
        <f t="shared" si="7"/>
        <v>45651</v>
      </c>
      <c r="J480" t="s">
        <v>150</v>
      </c>
      <c r="N480" s="109">
        <f>第四週!M23</f>
        <v>0</v>
      </c>
    </row>
    <row r="481" spans="1:14">
      <c r="A481" s="85">
        <f>第四週!J3</f>
        <v>45651</v>
      </c>
      <c r="C481">
        <f>第四週!J19</f>
        <v>0</v>
      </c>
      <c r="D481">
        <f>第四週!K24</f>
        <v>0</v>
      </c>
      <c r="E481" s="85">
        <f t="shared" si="7"/>
        <v>45651</v>
      </c>
      <c r="J481" t="s">
        <v>150</v>
      </c>
      <c r="N481" s="109">
        <f>第四週!M24</f>
        <v>0</v>
      </c>
    </row>
    <row r="482" spans="1:14">
      <c r="A482" s="85">
        <f>第四週!J3</f>
        <v>45651</v>
      </c>
      <c r="C482">
        <f>第四週!J25</f>
        <v>0</v>
      </c>
      <c r="D482">
        <f>第四週!K25</f>
        <v>0</v>
      </c>
      <c r="E482" s="85">
        <f t="shared" si="7"/>
        <v>45651</v>
      </c>
      <c r="J482" t="s">
        <v>150</v>
      </c>
      <c r="N482" s="109">
        <f>第四週!M25</f>
        <v>0</v>
      </c>
    </row>
    <row r="483" spans="1:14">
      <c r="A483" s="85">
        <f>第四週!J3</f>
        <v>45651</v>
      </c>
      <c r="C483">
        <f>第四週!J25</f>
        <v>0</v>
      </c>
      <c r="D483">
        <f>第四週!K26</f>
        <v>0</v>
      </c>
      <c r="E483" s="85">
        <f t="shared" si="7"/>
        <v>45651</v>
      </c>
      <c r="J483" t="s">
        <v>150</v>
      </c>
      <c r="N483" s="109">
        <f>第四週!M26</f>
        <v>0</v>
      </c>
    </row>
    <row r="484" spans="1:14">
      <c r="A484" s="85">
        <f>第四週!J3</f>
        <v>45651</v>
      </c>
      <c r="C484">
        <f>第四週!J25</f>
        <v>0</v>
      </c>
      <c r="D484">
        <f>第四週!K27</f>
        <v>0</v>
      </c>
      <c r="E484" s="85">
        <f t="shared" si="7"/>
        <v>45651</v>
      </c>
      <c r="J484" t="s">
        <v>150</v>
      </c>
      <c r="N484" s="109">
        <f>第四週!M27</f>
        <v>0</v>
      </c>
    </row>
    <row r="485" spans="1:14">
      <c r="A485" s="85">
        <f>第四週!J3</f>
        <v>45651</v>
      </c>
      <c r="C485">
        <f>第四週!J25</f>
        <v>0</v>
      </c>
      <c r="D485">
        <f>第四週!K28</f>
        <v>0</v>
      </c>
      <c r="E485" s="85">
        <f t="shared" si="7"/>
        <v>45651</v>
      </c>
      <c r="J485" t="s">
        <v>150</v>
      </c>
      <c r="N485" s="109">
        <f>第四週!M28</f>
        <v>0</v>
      </c>
    </row>
    <row r="486" spans="1:14">
      <c r="A486" s="85">
        <f>第四週!J3</f>
        <v>45651</v>
      </c>
      <c r="C486">
        <f>第四週!J25</f>
        <v>0</v>
      </c>
      <c r="D486">
        <f>第四週!K29</f>
        <v>0</v>
      </c>
      <c r="E486" s="85">
        <f t="shared" si="7"/>
        <v>45651</v>
      </c>
      <c r="J486" t="s">
        <v>150</v>
      </c>
      <c r="N486" s="109">
        <f>第四週!M29</f>
        <v>0</v>
      </c>
    </row>
    <row r="487" spans="1:14">
      <c r="A487" s="85">
        <f>第四週!J3</f>
        <v>45651</v>
      </c>
      <c r="C487">
        <f>第四週!J25</f>
        <v>0</v>
      </c>
      <c r="D487">
        <f>第四週!K30</f>
        <v>0</v>
      </c>
      <c r="E487" s="85">
        <f t="shared" si="7"/>
        <v>45651</v>
      </c>
      <c r="J487" t="s">
        <v>150</v>
      </c>
      <c r="N487" s="109">
        <f>第四週!M30</f>
        <v>0</v>
      </c>
    </row>
    <row r="488" spans="1:14">
      <c r="A488" s="85">
        <f>第四週!J3</f>
        <v>45651</v>
      </c>
      <c r="C488">
        <f>第四週!K31</f>
        <v>0</v>
      </c>
      <c r="D488">
        <f>第四週!K31</f>
        <v>0</v>
      </c>
      <c r="E488" s="85">
        <f t="shared" si="7"/>
        <v>45651</v>
      </c>
      <c r="J488" t="s">
        <v>150</v>
      </c>
      <c r="N488" s="109">
        <f>第四週!M31</f>
        <v>2360</v>
      </c>
    </row>
    <row r="489" spans="1:14">
      <c r="A489" s="85">
        <f>第四週!N3</f>
        <v>45652</v>
      </c>
      <c r="C489" t="str">
        <f>第四週!N5</f>
        <v>紫米飯</v>
      </c>
      <c r="D489" t="str">
        <f>第四週!O5</f>
        <v>蓬萊米</v>
      </c>
      <c r="E489" s="85">
        <f t="shared" si="7"/>
        <v>45652</v>
      </c>
      <c r="J489" t="s">
        <v>150</v>
      </c>
      <c r="N489" s="109">
        <f>第四週!Q5</f>
        <v>254</v>
      </c>
    </row>
    <row r="490" spans="1:14">
      <c r="A490" s="85">
        <f>第四週!N3</f>
        <v>45652</v>
      </c>
      <c r="C490" t="str">
        <f>第四週!N5</f>
        <v>紫米飯</v>
      </c>
      <c r="D490" t="str">
        <f>第四週!O6</f>
        <v>紫米</v>
      </c>
      <c r="E490" s="85">
        <f t="shared" si="7"/>
        <v>45652</v>
      </c>
      <c r="J490" t="s">
        <v>150</v>
      </c>
      <c r="N490" s="109">
        <f>第四週!Q6</f>
        <v>25.4</v>
      </c>
    </row>
    <row r="491" spans="1:14">
      <c r="A491" s="85">
        <f>第四週!N3</f>
        <v>45652</v>
      </c>
      <c r="C491" t="str">
        <f>第四週!N7</f>
        <v>麻油雞</v>
      </c>
      <c r="D491" t="str">
        <f>第四週!O7</f>
        <v>高麗菜</v>
      </c>
      <c r="E491" s="85">
        <f t="shared" si="7"/>
        <v>45652</v>
      </c>
      <c r="J491" t="s">
        <v>150</v>
      </c>
      <c r="N491" s="109">
        <f>第四週!Q7</f>
        <v>88.9</v>
      </c>
    </row>
    <row r="492" spans="1:14">
      <c r="A492" s="85">
        <f>第四週!N3</f>
        <v>45652</v>
      </c>
      <c r="C492" t="str">
        <f>第四週!N7</f>
        <v>麻油雞</v>
      </c>
      <c r="D492" t="str">
        <f>第四週!O8</f>
        <v>骨腿丁</v>
      </c>
      <c r="E492" s="85">
        <f t="shared" si="7"/>
        <v>45652</v>
      </c>
      <c r="J492" t="s">
        <v>150</v>
      </c>
      <c r="N492" s="109">
        <f>第四週!Q8</f>
        <v>279.39999999999998</v>
      </c>
    </row>
    <row r="493" spans="1:14">
      <c r="A493" s="85">
        <f>第四週!N3</f>
        <v>45652</v>
      </c>
      <c r="C493" t="str">
        <f>第四週!N7</f>
        <v>麻油雞</v>
      </c>
      <c r="D493" t="str">
        <f>第四週!O9</f>
        <v>杏鮑菇</v>
      </c>
      <c r="E493" s="85">
        <f t="shared" si="7"/>
        <v>45652</v>
      </c>
      <c r="J493" t="s">
        <v>150</v>
      </c>
      <c r="N493" s="109">
        <f>第四週!Q9</f>
        <v>25.4</v>
      </c>
    </row>
    <row r="494" spans="1:14">
      <c r="A494" s="85">
        <f>第四週!N3</f>
        <v>45652</v>
      </c>
      <c r="C494" t="str">
        <f>第四週!N7</f>
        <v>麻油雞</v>
      </c>
      <c r="D494" t="str">
        <f>第四週!O10</f>
        <v>老薑片</v>
      </c>
      <c r="E494" s="85">
        <f t="shared" si="7"/>
        <v>45652</v>
      </c>
      <c r="J494" t="s">
        <v>150</v>
      </c>
      <c r="N494" s="109">
        <f>第四週!Q10</f>
        <v>0</v>
      </c>
    </row>
    <row r="495" spans="1:14">
      <c r="A495" s="85">
        <f>第四週!N3</f>
        <v>45652</v>
      </c>
      <c r="C495" t="str">
        <f>第四週!N7</f>
        <v>麻油雞</v>
      </c>
      <c r="D495" t="str">
        <f>第四週!O11</f>
        <v>枸杞</v>
      </c>
      <c r="E495" s="85">
        <f t="shared" si="7"/>
        <v>45652</v>
      </c>
      <c r="J495" t="s">
        <v>150</v>
      </c>
      <c r="N495" s="109">
        <f>第四週!Q11</f>
        <v>0</v>
      </c>
    </row>
    <row r="496" spans="1:14">
      <c r="A496" s="85">
        <f>第四週!N3</f>
        <v>45652</v>
      </c>
      <c r="C496" t="str">
        <f>第四週!N7</f>
        <v>麻油雞</v>
      </c>
      <c r="D496">
        <f>第四週!O12</f>
        <v>0</v>
      </c>
      <c r="E496" s="85">
        <f t="shared" si="7"/>
        <v>45652</v>
      </c>
      <c r="J496" t="s">
        <v>150</v>
      </c>
      <c r="N496" s="109">
        <f>第四週!Q12</f>
        <v>0</v>
      </c>
    </row>
    <row r="497" spans="1:14">
      <c r="A497" s="85">
        <f>第四週!N3</f>
        <v>45652</v>
      </c>
      <c r="C497" t="str">
        <f>第四週!N13</f>
        <v>枸杞冬瓜</v>
      </c>
      <c r="D497" t="str">
        <f>第四週!O13</f>
        <v>冬瓜</v>
      </c>
      <c r="E497" s="85">
        <f t="shared" si="7"/>
        <v>45652</v>
      </c>
      <c r="J497" t="s">
        <v>150</v>
      </c>
      <c r="N497" s="109">
        <f>第四週!Q13</f>
        <v>208.28</v>
      </c>
    </row>
    <row r="498" spans="1:14">
      <c r="A498" s="85">
        <f>第四週!N3</f>
        <v>45652</v>
      </c>
      <c r="C498" t="str">
        <f>第四週!N13</f>
        <v>枸杞冬瓜</v>
      </c>
      <c r="D498" t="str">
        <f>第四週!O14</f>
        <v>金針菇</v>
      </c>
      <c r="E498" s="85">
        <f t="shared" si="7"/>
        <v>45652</v>
      </c>
      <c r="J498" t="s">
        <v>150</v>
      </c>
      <c r="N498" s="109">
        <f>第四週!Q14</f>
        <v>12.7</v>
      </c>
    </row>
    <row r="499" spans="1:14">
      <c r="A499" s="85">
        <f>第四週!N3</f>
        <v>45652</v>
      </c>
      <c r="C499" t="str">
        <f>第四週!N13</f>
        <v>枸杞冬瓜</v>
      </c>
      <c r="D499" t="str">
        <f>第四週!O15</f>
        <v>木耳</v>
      </c>
      <c r="E499" s="85">
        <f t="shared" si="7"/>
        <v>45652</v>
      </c>
      <c r="J499" t="s">
        <v>150</v>
      </c>
      <c r="N499" s="109">
        <f>第四週!Q15</f>
        <v>12.7</v>
      </c>
    </row>
    <row r="500" spans="1:14">
      <c r="A500" s="85">
        <f>第四週!N3</f>
        <v>45652</v>
      </c>
      <c r="C500" t="str">
        <f>第四週!N13</f>
        <v>枸杞冬瓜</v>
      </c>
      <c r="D500" t="str">
        <f>第四週!O16</f>
        <v>肉絲</v>
      </c>
      <c r="E500" s="85">
        <f t="shared" si="7"/>
        <v>45652</v>
      </c>
      <c r="J500" t="s">
        <v>150</v>
      </c>
      <c r="N500" s="109">
        <f>第四週!Q16</f>
        <v>45.72</v>
      </c>
    </row>
    <row r="501" spans="1:14">
      <c r="A501" s="85">
        <f>第四週!N3</f>
        <v>45652</v>
      </c>
      <c r="C501" t="str">
        <f>第四週!N13</f>
        <v>枸杞冬瓜</v>
      </c>
      <c r="D501" t="str">
        <f>第四週!O17</f>
        <v>枸杞</v>
      </c>
      <c r="E501" s="85">
        <f t="shared" si="7"/>
        <v>45652</v>
      </c>
      <c r="J501" t="s">
        <v>150</v>
      </c>
      <c r="N501" s="109">
        <f>第四週!Q17</f>
        <v>0</v>
      </c>
    </row>
    <row r="502" spans="1:14">
      <c r="A502" s="85">
        <f>第四週!N3</f>
        <v>45652</v>
      </c>
      <c r="C502" t="str">
        <f>第四週!N13</f>
        <v>枸杞冬瓜</v>
      </c>
      <c r="D502">
        <f>第四週!O18</f>
        <v>0</v>
      </c>
      <c r="E502" s="85">
        <f t="shared" si="7"/>
        <v>45652</v>
      </c>
      <c r="J502" t="s">
        <v>150</v>
      </c>
      <c r="N502" s="109">
        <f>第四週!Q18</f>
        <v>0</v>
      </c>
    </row>
    <row r="503" spans="1:14">
      <c r="A503" s="85">
        <f>第四週!N3</f>
        <v>45652</v>
      </c>
      <c r="C503" t="str">
        <f>第四週!N19</f>
        <v>有機蔬菜</v>
      </c>
      <c r="D503" t="str">
        <f>第四週!O19</f>
        <v>時令蔬菜</v>
      </c>
      <c r="E503" s="85">
        <f t="shared" si="7"/>
        <v>45652</v>
      </c>
      <c r="J503" t="s">
        <v>150</v>
      </c>
      <c r="N503" s="109">
        <f>第四週!Q19</f>
        <v>190.5</v>
      </c>
    </row>
    <row r="504" spans="1:14">
      <c r="A504" s="85">
        <f>第四週!N3</f>
        <v>45652</v>
      </c>
      <c r="C504" t="str">
        <f>第四週!N19</f>
        <v>有機蔬菜</v>
      </c>
      <c r="D504">
        <f>第四週!O20</f>
        <v>0</v>
      </c>
      <c r="E504" s="85">
        <f t="shared" si="7"/>
        <v>45652</v>
      </c>
      <c r="J504" t="s">
        <v>150</v>
      </c>
      <c r="N504" s="109">
        <f>第四週!Q20</f>
        <v>0</v>
      </c>
    </row>
    <row r="505" spans="1:14">
      <c r="A505" s="85">
        <f>第四週!N3</f>
        <v>45652</v>
      </c>
      <c r="C505" t="str">
        <f>第四週!N19</f>
        <v>有機蔬菜</v>
      </c>
      <c r="D505">
        <f>第四週!O21</f>
        <v>0</v>
      </c>
      <c r="E505" s="85">
        <f t="shared" si="7"/>
        <v>45652</v>
      </c>
      <c r="J505" t="s">
        <v>150</v>
      </c>
      <c r="N505" s="109">
        <f>第四週!Q21</f>
        <v>0</v>
      </c>
    </row>
    <row r="506" spans="1:14">
      <c r="A506" s="85">
        <f>第四週!N3</f>
        <v>45652</v>
      </c>
      <c r="C506" t="str">
        <f>第四週!N19</f>
        <v>有機蔬菜</v>
      </c>
      <c r="D506">
        <f>第四週!O22</f>
        <v>0</v>
      </c>
      <c r="E506" s="85">
        <f t="shared" si="7"/>
        <v>45652</v>
      </c>
      <c r="J506" t="s">
        <v>150</v>
      </c>
      <c r="N506" s="109">
        <f>第四週!Q22</f>
        <v>0</v>
      </c>
    </row>
    <row r="507" spans="1:14">
      <c r="A507" s="85">
        <f>第四週!N3</f>
        <v>45652</v>
      </c>
      <c r="C507" t="str">
        <f>第四週!N19</f>
        <v>有機蔬菜</v>
      </c>
      <c r="D507">
        <f>第四週!O23</f>
        <v>0</v>
      </c>
      <c r="E507" s="85">
        <f t="shared" si="7"/>
        <v>45652</v>
      </c>
      <c r="J507" t="s">
        <v>150</v>
      </c>
      <c r="N507" s="109">
        <f>第四週!Q23</f>
        <v>0</v>
      </c>
    </row>
    <row r="508" spans="1:14">
      <c r="A508" s="85">
        <f>第四週!N3</f>
        <v>45652</v>
      </c>
      <c r="C508" t="str">
        <f>第四週!N19</f>
        <v>有機蔬菜</v>
      </c>
      <c r="D508">
        <f>第四週!O24</f>
        <v>0</v>
      </c>
      <c r="E508" s="85">
        <f t="shared" si="7"/>
        <v>45652</v>
      </c>
      <c r="J508" t="s">
        <v>150</v>
      </c>
      <c r="N508" s="109">
        <f>第四週!Q24</f>
        <v>0</v>
      </c>
    </row>
    <row r="509" spans="1:14">
      <c r="A509" s="85">
        <f>第四週!N3</f>
        <v>45652</v>
      </c>
      <c r="C509" t="str">
        <f>第四週!N25</f>
        <v>玉米清湯</v>
      </c>
      <c r="D509" t="str">
        <f>第四週!O25</f>
        <v>玉米</v>
      </c>
      <c r="E509" s="85">
        <f t="shared" si="7"/>
        <v>45652</v>
      </c>
      <c r="J509" t="s">
        <v>150</v>
      </c>
      <c r="N509" s="109">
        <f>第四週!Q25</f>
        <v>30.48</v>
      </c>
    </row>
    <row r="510" spans="1:14">
      <c r="A510" s="85">
        <f>第四週!N3</f>
        <v>45652</v>
      </c>
      <c r="C510" t="str">
        <f>第四週!N25</f>
        <v>玉米清湯</v>
      </c>
      <c r="D510" t="str">
        <f>第四週!O26</f>
        <v>紅蘿蔔</v>
      </c>
      <c r="E510" s="85">
        <f t="shared" si="7"/>
        <v>45652</v>
      </c>
      <c r="J510" t="s">
        <v>150</v>
      </c>
      <c r="N510" s="109">
        <f>第四週!Q26</f>
        <v>38.1</v>
      </c>
    </row>
    <row r="511" spans="1:14">
      <c r="A511" s="85">
        <f>第四週!N3</f>
        <v>45652</v>
      </c>
      <c r="C511" t="str">
        <f>第四週!N25</f>
        <v>玉米清湯</v>
      </c>
      <c r="D511">
        <f>第四週!O27</f>
        <v>0</v>
      </c>
      <c r="E511" s="85">
        <f t="shared" si="7"/>
        <v>45652</v>
      </c>
      <c r="J511" t="s">
        <v>150</v>
      </c>
      <c r="N511" s="109">
        <f>第四週!Q27</f>
        <v>0</v>
      </c>
    </row>
    <row r="512" spans="1:14">
      <c r="A512" s="85">
        <f>第四週!N3</f>
        <v>45652</v>
      </c>
      <c r="C512" t="str">
        <f>第四週!N25</f>
        <v>玉米清湯</v>
      </c>
      <c r="D512">
        <f>第四週!O28</f>
        <v>0</v>
      </c>
      <c r="E512" s="85">
        <f t="shared" si="7"/>
        <v>45652</v>
      </c>
      <c r="J512" t="s">
        <v>150</v>
      </c>
      <c r="N512" s="109">
        <f>第四週!Q28</f>
        <v>0</v>
      </c>
    </row>
    <row r="513" spans="1:14">
      <c r="A513" s="85">
        <f>第四週!N3</f>
        <v>45652</v>
      </c>
      <c r="C513" t="str">
        <f>第四週!N25</f>
        <v>玉米清湯</v>
      </c>
      <c r="D513">
        <f>第四週!O29</f>
        <v>0</v>
      </c>
      <c r="E513" s="85">
        <f t="shared" si="7"/>
        <v>45652</v>
      </c>
      <c r="J513" t="s">
        <v>150</v>
      </c>
      <c r="N513" s="109">
        <f>第四週!Q29</f>
        <v>0</v>
      </c>
    </row>
    <row r="514" spans="1:14">
      <c r="A514" s="85">
        <f>第四週!N3</f>
        <v>45652</v>
      </c>
      <c r="C514" t="str">
        <f>第四週!N25</f>
        <v>玉米清湯</v>
      </c>
      <c r="D514">
        <f>第四週!O30</f>
        <v>0</v>
      </c>
      <c r="E514" s="85">
        <f t="shared" si="7"/>
        <v>45652</v>
      </c>
      <c r="J514" t="s">
        <v>150</v>
      </c>
      <c r="N514" s="109">
        <f>第四週!Q30</f>
        <v>0</v>
      </c>
    </row>
    <row r="515" spans="1:14">
      <c r="A515" s="85">
        <f>第四週!N3</f>
        <v>45652</v>
      </c>
      <c r="C515" t="str">
        <f>第四週!O31</f>
        <v>時令水果</v>
      </c>
      <c r="D515" t="str">
        <f>第四週!O31</f>
        <v>時令水果</v>
      </c>
      <c r="E515" s="85">
        <f t="shared" ref="E515:E578" si="8">A515</f>
        <v>45652</v>
      </c>
      <c r="J515" t="s">
        <v>150</v>
      </c>
      <c r="N515" s="109">
        <f>第四週!Q31</f>
        <v>2540</v>
      </c>
    </row>
    <row r="516" spans="1:14">
      <c r="A516" s="85">
        <f>第四週!R3</f>
        <v>45653</v>
      </c>
      <c r="C516" t="str">
        <f>第四週!R5</f>
        <v>白米飯</v>
      </c>
      <c r="D516" t="str">
        <f>第四週!S5</f>
        <v>蓬萊米</v>
      </c>
      <c r="E516" s="85">
        <f t="shared" si="8"/>
        <v>45653</v>
      </c>
      <c r="J516" t="s">
        <v>150</v>
      </c>
      <c r="N516" s="109">
        <f>第四週!U5</f>
        <v>279.39999999999998</v>
      </c>
    </row>
    <row r="517" spans="1:14">
      <c r="A517" s="85">
        <f>第四週!R3</f>
        <v>45653</v>
      </c>
      <c r="C517" t="str">
        <f>第四週!R5</f>
        <v>白米飯</v>
      </c>
      <c r="D517">
        <f>第四週!S6</f>
        <v>0</v>
      </c>
      <c r="E517" s="85">
        <f t="shared" si="8"/>
        <v>45653</v>
      </c>
      <c r="J517" t="s">
        <v>150</v>
      </c>
      <c r="N517" s="109">
        <f>第四週!U6</f>
        <v>0</v>
      </c>
    </row>
    <row r="518" spans="1:14">
      <c r="A518" s="85">
        <f>第四週!R3</f>
        <v>45653</v>
      </c>
      <c r="C518" t="str">
        <f>第四週!R7</f>
        <v>蘑菇肉絲</v>
      </c>
      <c r="D518" t="str">
        <f>第四週!S7</f>
        <v>大頭菜</v>
      </c>
      <c r="E518" s="85">
        <f t="shared" si="8"/>
        <v>45653</v>
      </c>
      <c r="J518" t="s">
        <v>150</v>
      </c>
      <c r="N518" s="109">
        <f>第四週!U7</f>
        <v>76.2</v>
      </c>
    </row>
    <row r="519" spans="1:14">
      <c r="A519" s="85">
        <f>第四週!R3</f>
        <v>45653</v>
      </c>
      <c r="C519" t="str">
        <f>第四週!R7</f>
        <v>蘑菇肉絲</v>
      </c>
      <c r="D519" t="str">
        <f>第四週!S8</f>
        <v>胡蘿蔔</v>
      </c>
      <c r="E519" s="85">
        <f t="shared" si="8"/>
        <v>45653</v>
      </c>
      <c r="J519" t="s">
        <v>150</v>
      </c>
      <c r="N519" s="109">
        <f>第四週!U8</f>
        <v>20.32</v>
      </c>
    </row>
    <row r="520" spans="1:14">
      <c r="A520" s="85">
        <f>第四週!R3</f>
        <v>45653</v>
      </c>
      <c r="C520" t="str">
        <f>第四週!R7</f>
        <v>蘑菇肉絲</v>
      </c>
      <c r="D520" t="str">
        <f>第四週!S9</f>
        <v>鴻禧菇</v>
      </c>
      <c r="E520" s="85">
        <f t="shared" si="8"/>
        <v>45653</v>
      </c>
      <c r="J520" t="s">
        <v>150</v>
      </c>
      <c r="N520" s="109">
        <f>第四週!U9</f>
        <v>12.7</v>
      </c>
    </row>
    <row r="521" spans="1:14">
      <c r="A521" s="85">
        <f>第四週!R3</f>
        <v>45653</v>
      </c>
      <c r="C521" t="str">
        <f>第四週!R7</f>
        <v>蘑菇肉絲</v>
      </c>
      <c r="D521" t="str">
        <f>第四週!S10</f>
        <v>肉絲</v>
      </c>
      <c r="E521" s="85">
        <f t="shared" si="8"/>
        <v>45653</v>
      </c>
      <c r="J521" t="s">
        <v>150</v>
      </c>
      <c r="N521" s="109">
        <f>第四週!U10</f>
        <v>177.8</v>
      </c>
    </row>
    <row r="522" spans="1:14">
      <c r="A522" s="85">
        <f>第四週!R3</f>
        <v>45653</v>
      </c>
      <c r="C522" t="str">
        <f>第四週!R7</f>
        <v>蘑菇肉絲</v>
      </c>
      <c r="D522" t="str">
        <f>第四週!S11</f>
        <v>蘑菇醬</v>
      </c>
      <c r="E522" s="85">
        <f t="shared" si="8"/>
        <v>45653</v>
      </c>
      <c r="J522" t="s">
        <v>150</v>
      </c>
      <c r="N522" s="109">
        <f>第四週!U11</f>
        <v>0</v>
      </c>
    </row>
    <row r="523" spans="1:14">
      <c r="A523" s="85">
        <f>第四週!R3</f>
        <v>45653</v>
      </c>
      <c r="C523" t="str">
        <f>第四週!R7</f>
        <v>蘑菇肉絲</v>
      </c>
      <c r="D523">
        <f>第四週!S12</f>
        <v>0</v>
      </c>
      <c r="E523" s="85">
        <f t="shared" si="8"/>
        <v>45653</v>
      </c>
      <c r="J523" t="s">
        <v>150</v>
      </c>
      <c r="N523" s="109">
        <f>第四週!U12</f>
        <v>0</v>
      </c>
    </row>
    <row r="524" spans="1:14">
      <c r="A524" s="85">
        <f>第四週!R3</f>
        <v>45653</v>
      </c>
      <c r="C524" t="str">
        <f>第四週!R13</f>
        <v>番茄炒蛋</v>
      </c>
      <c r="D524" t="str">
        <f>第四週!S13</f>
        <v>番茄</v>
      </c>
      <c r="E524" s="85">
        <f t="shared" si="8"/>
        <v>45653</v>
      </c>
      <c r="J524" t="s">
        <v>150</v>
      </c>
      <c r="N524" s="109">
        <f>第四週!U13</f>
        <v>101.6</v>
      </c>
    </row>
    <row r="525" spans="1:14">
      <c r="A525" s="85">
        <f>第四週!R3</f>
        <v>45653</v>
      </c>
      <c r="C525" t="str">
        <f>第四週!R13</f>
        <v>番茄炒蛋</v>
      </c>
      <c r="D525" t="str">
        <f>第四週!S14</f>
        <v>洋蔥</v>
      </c>
      <c r="E525" s="85">
        <f t="shared" si="8"/>
        <v>45653</v>
      </c>
      <c r="J525" t="s">
        <v>150</v>
      </c>
      <c r="N525" s="109">
        <f>第四週!U14</f>
        <v>38.1</v>
      </c>
    </row>
    <row r="526" spans="1:14">
      <c r="A526" s="85">
        <f>第四週!R3</f>
        <v>45653</v>
      </c>
      <c r="C526" t="str">
        <f>第四週!R13</f>
        <v>番茄炒蛋</v>
      </c>
      <c r="D526" t="str">
        <f>第四週!S15</f>
        <v>雞蛋</v>
      </c>
      <c r="E526" s="85">
        <f t="shared" si="8"/>
        <v>45653</v>
      </c>
      <c r="J526" t="s">
        <v>150</v>
      </c>
      <c r="N526" s="109">
        <f>第四週!U15</f>
        <v>127</v>
      </c>
    </row>
    <row r="527" spans="1:14">
      <c r="A527" s="85">
        <f>第四週!R3</f>
        <v>45653</v>
      </c>
      <c r="C527" t="str">
        <f>第四週!R13</f>
        <v>番茄炒蛋</v>
      </c>
      <c r="D527">
        <f>第四週!S16</f>
        <v>0</v>
      </c>
      <c r="E527" s="85">
        <f t="shared" si="8"/>
        <v>45653</v>
      </c>
      <c r="J527" t="s">
        <v>150</v>
      </c>
      <c r="N527" s="109">
        <f>第四週!U16</f>
        <v>0</v>
      </c>
    </row>
    <row r="528" spans="1:14">
      <c r="A528" s="85">
        <f>第四週!R3</f>
        <v>45653</v>
      </c>
      <c r="C528" t="str">
        <f>第四週!R13</f>
        <v>番茄炒蛋</v>
      </c>
      <c r="D528">
        <f>第四週!S17</f>
        <v>0</v>
      </c>
      <c r="E528" s="85">
        <f t="shared" si="8"/>
        <v>45653</v>
      </c>
      <c r="J528" t="s">
        <v>150</v>
      </c>
      <c r="N528" s="109">
        <f>第四週!U17</f>
        <v>0</v>
      </c>
    </row>
    <row r="529" spans="1:14">
      <c r="A529" s="85">
        <f>第四週!R3</f>
        <v>45653</v>
      </c>
      <c r="C529" t="str">
        <f>第四週!R13</f>
        <v>番茄炒蛋</v>
      </c>
      <c r="D529">
        <f>第四週!S18</f>
        <v>0</v>
      </c>
      <c r="E529" s="85">
        <f t="shared" si="8"/>
        <v>45653</v>
      </c>
      <c r="J529" t="s">
        <v>150</v>
      </c>
      <c r="N529" s="109">
        <f>第四週!U18</f>
        <v>0</v>
      </c>
    </row>
    <row r="530" spans="1:14">
      <c r="A530" s="85">
        <f>第四週!R3</f>
        <v>45653</v>
      </c>
      <c r="C530" t="str">
        <f>第四週!R19</f>
        <v>時令蔬菜</v>
      </c>
      <c r="D530" t="str">
        <f>第四週!S19</f>
        <v>時令蔬菜</v>
      </c>
      <c r="E530" s="85">
        <f t="shared" si="8"/>
        <v>45653</v>
      </c>
      <c r="J530" t="s">
        <v>150</v>
      </c>
      <c r="N530" s="109">
        <f>第四週!U19</f>
        <v>190.5</v>
      </c>
    </row>
    <row r="531" spans="1:14">
      <c r="A531" s="85">
        <f>第四週!R3</f>
        <v>45653</v>
      </c>
      <c r="C531" t="str">
        <f>第四週!R19</f>
        <v>時令蔬菜</v>
      </c>
      <c r="D531">
        <f>第四週!S21</f>
        <v>0</v>
      </c>
      <c r="E531" s="85">
        <f t="shared" si="8"/>
        <v>45653</v>
      </c>
      <c r="J531" t="s">
        <v>150</v>
      </c>
      <c r="N531" s="109">
        <f>第四週!U20</f>
        <v>0</v>
      </c>
    </row>
    <row r="532" spans="1:14">
      <c r="A532" s="85">
        <f>第四週!R3</f>
        <v>45653</v>
      </c>
      <c r="C532" t="str">
        <f>第四週!R19</f>
        <v>時令蔬菜</v>
      </c>
      <c r="D532" t="e">
        <f>第四週!#REF!</f>
        <v>#REF!</v>
      </c>
      <c r="E532" s="85">
        <f t="shared" si="8"/>
        <v>45653</v>
      </c>
      <c r="J532" t="s">
        <v>150</v>
      </c>
      <c r="N532" s="109">
        <f>第四週!U21</f>
        <v>0</v>
      </c>
    </row>
    <row r="533" spans="1:14">
      <c r="A533" s="85">
        <f>第四週!R3</f>
        <v>45653</v>
      </c>
      <c r="C533" t="str">
        <f>第四週!R19</f>
        <v>時令蔬菜</v>
      </c>
      <c r="D533">
        <f>第四週!S22</f>
        <v>0</v>
      </c>
      <c r="E533" s="85">
        <f t="shared" si="8"/>
        <v>45653</v>
      </c>
      <c r="J533" t="s">
        <v>150</v>
      </c>
      <c r="N533" s="109">
        <f>第四週!U22</f>
        <v>0</v>
      </c>
    </row>
    <row r="534" spans="1:14">
      <c r="A534" s="85">
        <f>第四週!R3</f>
        <v>45653</v>
      </c>
      <c r="C534" t="str">
        <f>第四週!R19</f>
        <v>時令蔬菜</v>
      </c>
      <c r="D534">
        <f>第四週!S23</f>
        <v>0</v>
      </c>
      <c r="E534" s="85">
        <f t="shared" si="8"/>
        <v>45653</v>
      </c>
      <c r="J534" t="s">
        <v>150</v>
      </c>
      <c r="N534" s="109">
        <f>第四週!U23</f>
        <v>0</v>
      </c>
    </row>
    <row r="535" spans="1:14">
      <c r="A535" s="85">
        <f>第四週!R3</f>
        <v>45653</v>
      </c>
      <c r="C535" t="str">
        <f>第四週!R19</f>
        <v>時令蔬菜</v>
      </c>
      <c r="D535">
        <f>第四週!S24</f>
        <v>0</v>
      </c>
      <c r="E535" s="85">
        <f t="shared" si="8"/>
        <v>45653</v>
      </c>
      <c r="J535" t="s">
        <v>150</v>
      </c>
      <c r="N535" s="109">
        <f>第四週!U24</f>
        <v>0</v>
      </c>
    </row>
    <row r="536" spans="1:14">
      <c r="A536" s="85">
        <f>第四週!R3</f>
        <v>45653</v>
      </c>
      <c r="C536" t="str">
        <f>第四週!R25</f>
        <v>山藥珍菇湯</v>
      </c>
      <c r="D536" t="str">
        <f>第四週!S25</f>
        <v>山藥</v>
      </c>
      <c r="E536" s="85">
        <f t="shared" si="8"/>
        <v>45653</v>
      </c>
      <c r="J536" t="s">
        <v>150</v>
      </c>
      <c r="N536" s="109">
        <f>第四週!U25</f>
        <v>25.4</v>
      </c>
    </row>
    <row r="537" spans="1:14">
      <c r="A537" s="85">
        <f>第四週!R3</f>
        <v>45653</v>
      </c>
      <c r="C537" t="str">
        <f>第四週!R25</f>
        <v>山藥珍菇湯</v>
      </c>
      <c r="D537" t="str">
        <f>第四週!S26</f>
        <v>馬鈴薯</v>
      </c>
      <c r="E537" s="85">
        <f t="shared" si="8"/>
        <v>45653</v>
      </c>
      <c r="J537" t="s">
        <v>150</v>
      </c>
      <c r="N537" s="109">
        <f>第四週!U26</f>
        <v>50.8</v>
      </c>
    </row>
    <row r="538" spans="1:14">
      <c r="A538" s="85">
        <f>第四週!R3</f>
        <v>45653</v>
      </c>
      <c r="C538" t="str">
        <f>第四週!R25</f>
        <v>山藥珍菇湯</v>
      </c>
      <c r="D538" t="str">
        <f>第四週!S27</f>
        <v>老薑片</v>
      </c>
      <c r="E538" s="85">
        <f t="shared" si="8"/>
        <v>45653</v>
      </c>
      <c r="J538" t="s">
        <v>150</v>
      </c>
      <c r="N538" s="109">
        <f>第四週!U27</f>
        <v>0</v>
      </c>
    </row>
    <row r="539" spans="1:14">
      <c r="A539" s="85">
        <f>第四週!R3</f>
        <v>45653</v>
      </c>
      <c r="C539" t="str">
        <f>第四週!R25</f>
        <v>山藥珍菇湯</v>
      </c>
      <c r="D539">
        <f>第四週!S28</f>
        <v>0</v>
      </c>
      <c r="E539" s="85">
        <f t="shared" si="8"/>
        <v>45653</v>
      </c>
      <c r="J539" t="s">
        <v>150</v>
      </c>
      <c r="N539" s="109">
        <f>第四週!U28</f>
        <v>0</v>
      </c>
    </row>
    <row r="540" spans="1:14">
      <c r="A540" s="85">
        <f>第四週!R3</f>
        <v>45653</v>
      </c>
      <c r="C540" t="str">
        <f>第四週!R25</f>
        <v>山藥珍菇湯</v>
      </c>
      <c r="D540">
        <f>第四週!S29</f>
        <v>0</v>
      </c>
      <c r="E540" s="85">
        <f t="shared" si="8"/>
        <v>45653</v>
      </c>
      <c r="J540" t="s">
        <v>150</v>
      </c>
      <c r="N540" s="109">
        <f>第四週!U29</f>
        <v>0</v>
      </c>
    </row>
    <row r="541" spans="1:14">
      <c r="A541" s="85">
        <f>第四週!R3</f>
        <v>45653</v>
      </c>
      <c r="C541" t="str">
        <f>第四週!R25</f>
        <v>山藥珍菇湯</v>
      </c>
      <c r="D541">
        <f>第四週!S30</f>
        <v>0</v>
      </c>
      <c r="E541" s="85">
        <f t="shared" si="8"/>
        <v>45653</v>
      </c>
      <c r="J541" t="s">
        <v>150</v>
      </c>
      <c r="N541" s="109">
        <f>第四週!U30</f>
        <v>0</v>
      </c>
    </row>
    <row r="542" spans="1:14">
      <c r="A542" s="85">
        <f>第四週!R3</f>
        <v>45653</v>
      </c>
      <c r="C542" t="str">
        <f>第四週!S31</f>
        <v>鮮奶</v>
      </c>
      <c r="D542" t="str">
        <f>第四週!S31</f>
        <v>鮮奶</v>
      </c>
      <c r="E542" s="85">
        <f t="shared" si="8"/>
        <v>45653</v>
      </c>
      <c r="J542" t="s">
        <v>150</v>
      </c>
      <c r="N542" s="109">
        <f>第四週!U31</f>
        <v>2540</v>
      </c>
    </row>
    <row r="543" spans="1:14">
      <c r="A543" s="85">
        <f>第五週!B3</f>
        <v>45656</v>
      </c>
      <c r="C543" t="str">
        <f>第五週!B5</f>
        <v>白米飯</v>
      </c>
      <c r="D543" t="str">
        <f>第五週!C5</f>
        <v>蓬萊米</v>
      </c>
      <c r="E543" s="85">
        <f t="shared" si="8"/>
        <v>45656</v>
      </c>
      <c r="J543" t="s">
        <v>150</v>
      </c>
      <c r="N543" s="109">
        <f>第五週!E5</f>
        <v>279.39999999999998</v>
      </c>
    </row>
    <row r="544" spans="1:14">
      <c r="A544" s="85">
        <f>第五週!B3</f>
        <v>45656</v>
      </c>
      <c r="C544" t="str">
        <f>第五週!B5</f>
        <v>白米飯</v>
      </c>
      <c r="D544">
        <f>第五週!C6</f>
        <v>0</v>
      </c>
      <c r="E544" s="85">
        <f t="shared" si="8"/>
        <v>45656</v>
      </c>
      <c r="J544" t="s">
        <v>150</v>
      </c>
      <c r="N544" s="109">
        <f>第五週!E6</f>
        <v>0</v>
      </c>
    </row>
    <row r="545" spans="1:14">
      <c r="A545" s="85">
        <f>第五週!B3</f>
        <v>45656</v>
      </c>
      <c r="C545" t="str">
        <f>第五週!B7</f>
        <v>鹽酥雞</v>
      </c>
      <c r="D545" t="str">
        <f>第五週!C7</f>
        <v>雞肉</v>
      </c>
      <c r="E545" s="85">
        <f t="shared" si="8"/>
        <v>45656</v>
      </c>
      <c r="J545" t="s">
        <v>150</v>
      </c>
      <c r="N545" s="109">
        <f>第五週!E7</f>
        <v>203.2</v>
      </c>
    </row>
    <row r="546" spans="1:14">
      <c r="A546" s="85">
        <f>第五週!B3</f>
        <v>45656</v>
      </c>
      <c r="C546" t="str">
        <f>第五週!B7</f>
        <v>鹽酥雞</v>
      </c>
      <c r="D546">
        <f>第五週!C8</f>
        <v>0</v>
      </c>
      <c r="E546" s="85">
        <f t="shared" si="8"/>
        <v>45656</v>
      </c>
      <c r="J546" t="s">
        <v>150</v>
      </c>
      <c r="N546" s="109">
        <f>第五週!E8</f>
        <v>0</v>
      </c>
    </row>
    <row r="547" spans="1:14">
      <c r="A547" s="85">
        <f>第五週!B3</f>
        <v>45656</v>
      </c>
      <c r="C547" t="str">
        <f>第五週!B7</f>
        <v>鹽酥雞</v>
      </c>
      <c r="D547">
        <f>第五週!C9</f>
        <v>0</v>
      </c>
      <c r="E547" s="85">
        <f t="shared" si="8"/>
        <v>45656</v>
      </c>
      <c r="J547" t="s">
        <v>150</v>
      </c>
      <c r="N547" s="109">
        <f>第五週!E9</f>
        <v>0</v>
      </c>
    </row>
    <row r="548" spans="1:14">
      <c r="A548" s="85">
        <f>第五週!B3</f>
        <v>45656</v>
      </c>
      <c r="C548" t="str">
        <f>第五週!B7</f>
        <v>鹽酥雞</v>
      </c>
      <c r="D548">
        <f>第五週!C10</f>
        <v>0</v>
      </c>
      <c r="E548" s="85">
        <f t="shared" si="8"/>
        <v>45656</v>
      </c>
      <c r="J548" t="s">
        <v>150</v>
      </c>
      <c r="N548" s="109">
        <f>第五週!E10</f>
        <v>0</v>
      </c>
    </row>
    <row r="549" spans="1:14">
      <c r="A549" s="85">
        <f>第五週!B3</f>
        <v>45656</v>
      </c>
      <c r="C549" t="str">
        <f>第五週!B7</f>
        <v>鹽酥雞</v>
      </c>
      <c r="D549">
        <f>第五週!C11</f>
        <v>0</v>
      </c>
      <c r="E549" s="85">
        <f t="shared" si="8"/>
        <v>45656</v>
      </c>
      <c r="J549" t="s">
        <v>150</v>
      </c>
      <c r="N549" s="109">
        <f>第五週!E11</f>
        <v>0</v>
      </c>
    </row>
    <row r="550" spans="1:14">
      <c r="A550" s="85">
        <f>第五週!B3</f>
        <v>45656</v>
      </c>
      <c r="C550" t="str">
        <f>第五週!B7</f>
        <v>鹽酥雞</v>
      </c>
      <c r="D550">
        <f>第五週!C12</f>
        <v>0</v>
      </c>
      <c r="E550" s="85">
        <f t="shared" si="8"/>
        <v>45656</v>
      </c>
      <c r="J550" t="s">
        <v>150</v>
      </c>
      <c r="N550" s="109">
        <f>第五週!E12</f>
        <v>0</v>
      </c>
    </row>
    <row r="551" spans="1:14">
      <c r="A551" s="85">
        <f>第五週!B3</f>
        <v>45656</v>
      </c>
      <c r="C551" t="str">
        <f>第五週!B13</f>
        <v>蛋酥白菜滷</v>
      </c>
      <c r="D551" t="str">
        <f>第五週!C13</f>
        <v>大白菜</v>
      </c>
      <c r="E551" s="85">
        <f t="shared" si="8"/>
        <v>45656</v>
      </c>
      <c r="J551" t="s">
        <v>150</v>
      </c>
      <c r="N551" s="109">
        <f>第五週!E13</f>
        <v>190.5</v>
      </c>
    </row>
    <row r="552" spans="1:14">
      <c r="A552" s="85">
        <f>第五週!B3</f>
        <v>45656</v>
      </c>
      <c r="C552" t="str">
        <f>第五週!B13</f>
        <v>蛋酥白菜滷</v>
      </c>
      <c r="D552" t="str">
        <f>第五週!C14</f>
        <v>木耳</v>
      </c>
      <c r="E552" s="85">
        <f t="shared" si="8"/>
        <v>45656</v>
      </c>
      <c r="J552" t="s">
        <v>150</v>
      </c>
      <c r="N552" s="109">
        <f>第五週!E14</f>
        <v>12.7</v>
      </c>
    </row>
    <row r="553" spans="1:14">
      <c r="A553" s="85">
        <f>第五週!B3</f>
        <v>45656</v>
      </c>
      <c r="C553" t="str">
        <f>第五週!B13</f>
        <v>蛋酥白菜滷</v>
      </c>
      <c r="D553" t="str">
        <f>第五週!C15</f>
        <v>胡蘿蔔</v>
      </c>
      <c r="E553" s="85">
        <f t="shared" si="8"/>
        <v>45656</v>
      </c>
      <c r="J553" t="s">
        <v>150</v>
      </c>
      <c r="N553" s="109">
        <f>第五週!E15</f>
        <v>12.7</v>
      </c>
    </row>
    <row r="554" spans="1:14">
      <c r="A554" s="85">
        <f>第五週!B3</f>
        <v>45656</v>
      </c>
      <c r="C554" t="str">
        <f>第五週!B13</f>
        <v>蛋酥白菜滷</v>
      </c>
      <c r="D554" t="str">
        <f>第五週!C16</f>
        <v>肉絲</v>
      </c>
      <c r="E554" s="85">
        <f t="shared" si="8"/>
        <v>45656</v>
      </c>
      <c r="J554" t="s">
        <v>150</v>
      </c>
      <c r="N554" s="109">
        <f>第五週!E16</f>
        <v>20.32</v>
      </c>
    </row>
    <row r="555" spans="1:14">
      <c r="A555" s="85">
        <f>第五週!B3</f>
        <v>45656</v>
      </c>
      <c r="C555" t="str">
        <f>第五週!B13</f>
        <v>蛋酥白菜滷</v>
      </c>
      <c r="D555" t="str">
        <f>第五週!C17</f>
        <v>雞蛋</v>
      </c>
      <c r="E555" s="85">
        <f t="shared" si="8"/>
        <v>45656</v>
      </c>
      <c r="J555" t="s">
        <v>150</v>
      </c>
      <c r="N555" s="109">
        <f>第五週!E17</f>
        <v>12.7</v>
      </c>
    </row>
    <row r="556" spans="1:14">
      <c r="A556" s="85">
        <f>第五週!B3</f>
        <v>45656</v>
      </c>
      <c r="C556" t="str">
        <f>第五週!B13</f>
        <v>蛋酥白菜滷</v>
      </c>
      <c r="D556">
        <f>第五週!C18</f>
        <v>0</v>
      </c>
      <c r="E556" s="85">
        <f t="shared" si="8"/>
        <v>45656</v>
      </c>
      <c r="J556" t="s">
        <v>150</v>
      </c>
      <c r="N556" s="109">
        <f>第五週!E18</f>
        <v>0</v>
      </c>
    </row>
    <row r="557" spans="1:14">
      <c r="A557" s="85">
        <f>第五週!B3</f>
        <v>45656</v>
      </c>
      <c r="C557" t="str">
        <f>第五週!B19</f>
        <v>時令蔬菜</v>
      </c>
      <c r="D557" t="str">
        <f>第五週!C19</f>
        <v>時令蔬菜</v>
      </c>
      <c r="E557" s="85">
        <f t="shared" si="8"/>
        <v>45656</v>
      </c>
      <c r="J557" t="s">
        <v>150</v>
      </c>
      <c r="N557" s="109">
        <f>第五週!E19</f>
        <v>190.5</v>
      </c>
    </row>
    <row r="558" spans="1:14">
      <c r="A558" s="85">
        <f>第五週!B3</f>
        <v>45656</v>
      </c>
      <c r="C558" t="str">
        <f>第五週!B19</f>
        <v>時令蔬菜</v>
      </c>
      <c r="D558">
        <f>第五週!C20</f>
        <v>0</v>
      </c>
      <c r="E558" s="85">
        <f t="shared" si="8"/>
        <v>45656</v>
      </c>
      <c r="J558" t="s">
        <v>150</v>
      </c>
      <c r="N558" s="109">
        <f>第五週!E20</f>
        <v>0</v>
      </c>
    </row>
    <row r="559" spans="1:14">
      <c r="A559" s="85">
        <f>第五週!B3</f>
        <v>45656</v>
      </c>
      <c r="C559" t="str">
        <f>第五週!B19</f>
        <v>時令蔬菜</v>
      </c>
      <c r="D559">
        <f>第五週!C21</f>
        <v>0</v>
      </c>
      <c r="E559" s="85">
        <f t="shared" si="8"/>
        <v>45656</v>
      </c>
      <c r="J559" t="s">
        <v>150</v>
      </c>
      <c r="N559" s="109">
        <f>第五週!E21</f>
        <v>0</v>
      </c>
    </row>
    <row r="560" spans="1:14">
      <c r="A560" s="85">
        <f>第五週!B3</f>
        <v>45656</v>
      </c>
      <c r="C560" t="str">
        <f>第五週!B19</f>
        <v>時令蔬菜</v>
      </c>
      <c r="D560">
        <f>第五週!C22</f>
        <v>0</v>
      </c>
      <c r="E560" s="85">
        <f t="shared" si="8"/>
        <v>45656</v>
      </c>
      <c r="J560" t="s">
        <v>150</v>
      </c>
      <c r="N560" s="109">
        <f>第五週!E22</f>
        <v>0</v>
      </c>
    </row>
    <row r="561" spans="1:14">
      <c r="A561" s="85">
        <f>第五週!B3</f>
        <v>45656</v>
      </c>
      <c r="C561" t="str">
        <f>第五週!B19</f>
        <v>時令蔬菜</v>
      </c>
      <c r="D561">
        <f>第五週!C23</f>
        <v>0</v>
      </c>
      <c r="E561" s="85">
        <f t="shared" si="8"/>
        <v>45656</v>
      </c>
      <c r="J561" t="s">
        <v>150</v>
      </c>
      <c r="N561" s="109">
        <f>第五週!E23</f>
        <v>0</v>
      </c>
    </row>
    <row r="562" spans="1:14">
      <c r="A562" s="85">
        <f>第五週!B3</f>
        <v>45656</v>
      </c>
      <c r="C562" t="str">
        <f>第五週!B19</f>
        <v>時令蔬菜</v>
      </c>
      <c r="D562" t="e">
        <f>第五週!#REF!</f>
        <v>#REF!</v>
      </c>
      <c r="E562" s="85">
        <f t="shared" si="8"/>
        <v>45656</v>
      </c>
      <c r="J562" t="s">
        <v>150</v>
      </c>
      <c r="N562" s="109">
        <f>第五週!E24</f>
        <v>0</v>
      </c>
    </row>
    <row r="563" spans="1:14">
      <c r="A563" s="85">
        <f>第五週!B3</f>
        <v>45656</v>
      </c>
      <c r="C563" t="str">
        <f>第五週!B25</f>
        <v>冬瓜海帶湯</v>
      </c>
      <c r="D563">
        <f>第五週!C24</f>
        <v>0</v>
      </c>
      <c r="E563" s="85">
        <f t="shared" si="8"/>
        <v>45656</v>
      </c>
      <c r="J563" t="s">
        <v>150</v>
      </c>
      <c r="N563" s="109">
        <f>第五週!E25</f>
        <v>88.9</v>
      </c>
    </row>
    <row r="564" spans="1:14">
      <c r="A564" s="85">
        <f>第五週!B3</f>
        <v>45656</v>
      </c>
      <c r="C564" t="str">
        <f>第五週!B25</f>
        <v>冬瓜海帶湯</v>
      </c>
      <c r="D564" t="str">
        <f>第五週!C25</f>
        <v>冬瓜</v>
      </c>
      <c r="E564" s="85">
        <f t="shared" si="8"/>
        <v>45656</v>
      </c>
      <c r="J564" t="s">
        <v>150</v>
      </c>
      <c r="N564" s="109">
        <f>第五週!E26</f>
        <v>10.16</v>
      </c>
    </row>
    <row r="565" spans="1:14">
      <c r="A565" s="85">
        <f>第五週!B3</f>
        <v>45656</v>
      </c>
      <c r="C565" t="str">
        <f>第五週!B25</f>
        <v>冬瓜海帶湯</v>
      </c>
      <c r="D565" t="str">
        <f>第五週!C27</f>
        <v>薑絲</v>
      </c>
      <c r="E565" s="85">
        <f t="shared" si="8"/>
        <v>45656</v>
      </c>
      <c r="J565" t="s">
        <v>150</v>
      </c>
      <c r="N565" s="109">
        <f>第五週!E27</f>
        <v>0</v>
      </c>
    </row>
    <row r="566" spans="1:14">
      <c r="A566" s="85">
        <f>第五週!B3</f>
        <v>45656</v>
      </c>
      <c r="C566" t="str">
        <f>第五週!B25</f>
        <v>冬瓜海帶湯</v>
      </c>
      <c r="D566">
        <f>第五週!C28</f>
        <v>0</v>
      </c>
      <c r="E566" s="85">
        <f t="shared" si="8"/>
        <v>45656</v>
      </c>
      <c r="J566" t="s">
        <v>150</v>
      </c>
      <c r="N566" s="109">
        <f>第五週!E28</f>
        <v>0</v>
      </c>
    </row>
    <row r="567" spans="1:14">
      <c r="A567" s="85">
        <f>第五週!B3</f>
        <v>45656</v>
      </c>
      <c r="C567" t="str">
        <f>第五週!B25</f>
        <v>冬瓜海帶湯</v>
      </c>
      <c r="D567">
        <f>第五週!C29</f>
        <v>0</v>
      </c>
      <c r="E567" s="85">
        <f t="shared" si="8"/>
        <v>45656</v>
      </c>
      <c r="J567" t="s">
        <v>150</v>
      </c>
      <c r="N567" s="109">
        <f>第五週!E29</f>
        <v>0</v>
      </c>
    </row>
    <row r="568" spans="1:14">
      <c r="A568" s="85">
        <f>第五週!B3</f>
        <v>45656</v>
      </c>
      <c r="C568">
        <f>第五週!C31</f>
        <v>0</v>
      </c>
      <c r="D568">
        <f>第五週!C30</f>
        <v>0</v>
      </c>
      <c r="E568" s="85">
        <f t="shared" si="8"/>
        <v>45656</v>
      </c>
      <c r="J568" t="s">
        <v>150</v>
      </c>
      <c r="N568" s="109">
        <f>第五週!E30</f>
        <v>0</v>
      </c>
    </row>
    <row r="569" spans="1:14">
      <c r="A569" s="85">
        <f>第五週!F3</f>
        <v>45657</v>
      </c>
      <c r="C569" t="str">
        <f>第五週!F5</f>
        <v>糙米飯</v>
      </c>
      <c r="D569" t="str">
        <f>第五週!G5</f>
        <v>蓬萊米</v>
      </c>
      <c r="E569" s="85">
        <f t="shared" si="8"/>
        <v>45657</v>
      </c>
      <c r="J569" t="s">
        <v>150</v>
      </c>
      <c r="N569" s="109">
        <f>第五週!I5</f>
        <v>254</v>
      </c>
    </row>
    <row r="570" spans="1:14">
      <c r="A570" s="85">
        <f>第五週!F3</f>
        <v>45657</v>
      </c>
      <c r="C570" t="str">
        <f>第五週!F5</f>
        <v>糙米飯</v>
      </c>
      <c r="D570" t="str">
        <f>第五週!G6</f>
        <v>糙米</v>
      </c>
      <c r="E570" s="85">
        <f t="shared" si="8"/>
        <v>45657</v>
      </c>
      <c r="J570" t="s">
        <v>150</v>
      </c>
      <c r="N570" s="109">
        <f>第五週!I6</f>
        <v>25.4</v>
      </c>
    </row>
    <row r="571" spans="1:14">
      <c r="A571" s="85">
        <f>第五週!F3</f>
        <v>45657</v>
      </c>
      <c r="C571" t="str">
        <f>第五週!F7</f>
        <v>泰式打拋豬</v>
      </c>
      <c r="D571" t="str">
        <f>第五週!G7</f>
        <v>洋蔥</v>
      </c>
      <c r="E571" s="85">
        <f t="shared" si="8"/>
        <v>45657</v>
      </c>
      <c r="J571" t="s">
        <v>150</v>
      </c>
      <c r="N571" s="109">
        <f>第五週!I7</f>
        <v>38.1</v>
      </c>
    </row>
    <row r="572" spans="1:14">
      <c r="A572" s="85">
        <f>第五週!F3</f>
        <v>45657</v>
      </c>
      <c r="C572" t="str">
        <f>第五週!F7</f>
        <v>泰式打拋豬</v>
      </c>
      <c r="D572" t="str">
        <f>第五週!G8</f>
        <v>番茄</v>
      </c>
      <c r="E572" s="85">
        <f t="shared" si="8"/>
        <v>45657</v>
      </c>
      <c r="J572" t="s">
        <v>150</v>
      </c>
      <c r="N572" s="109">
        <f>第五週!I8</f>
        <v>101.6</v>
      </c>
    </row>
    <row r="573" spans="1:14">
      <c r="A573" s="85">
        <f>第五週!F3</f>
        <v>45657</v>
      </c>
      <c r="C573" t="str">
        <f>第五週!F7</f>
        <v>泰式打拋豬</v>
      </c>
      <c r="D573" t="str">
        <f>第五週!G9</f>
        <v>絞肉</v>
      </c>
      <c r="E573" s="85">
        <f t="shared" si="8"/>
        <v>45657</v>
      </c>
      <c r="J573" t="s">
        <v>150</v>
      </c>
      <c r="N573" s="109">
        <f>第五週!I9</f>
        <v>182.88</v>
      </c>
    </row>
    <row r="574" spans="1:14">
      <c r="A574" s="85">
        <f>第五週!F3</f>
        <v>45657</v>
      </c>
      <c r="C574" t="str">
        <f>第五週!F7</f>
        <v>泰式打拋豬</v>
      </c>
      <c r="D574" t="str">
        <f>第五週!G10</f>
        <v>九層塔</v>
      </c>
      <c r="E574" s="85">
        <f t="shared" si="8"/>
        <v>45657</v>
      </c>
      <c r="J574" t="s">
        <v>150</v>
      </c>
      <c r="N574" s="109">
        <f>第五週!I10</f>
        <v>0</v>
      </c>
    </row>
    <row r="575" spans="1:14">
      <c r="A575" s="85">
        <f>第五週!F3</f>
        <v>45657</v>
      </c>
      <c r="C575" t="str">
        <f>第五週!F7</f>
        <v>泰式打拋豬</v>
      </c>
      <c r="D575">
        <f>第五週!G11</f>
        <v>0</v>
      </c>
      <c r="E575" s="85">
        <f t="shared" si="8"/>
        <v>45657</v>
      </c>
      <c r="J575" t="s">
        <v>150</v>
      </c>
      <c r="N575" s="109">
        <f>第五週!I11</f>
        <v>0</v>
      </c>
    </row>
    <row r="576" spans="1:14">
      <c r="A576" s="85">
        <f>第五週!F3</f>
        <v>45657</v>
      </c>
      <c r="C576" t="str">
        <f>第五週!F7</f>
        <v>泰式打拋豬</v>
      </c>
      <c r="D576">
        <f>第五週!G12</f>
        <v>0</v>
      </c>
      <c r="E576" s="85">
        <f t="shared" si="8"/>
        <v>45657</v>
      </c>
      <c r="J576" t="s">
        <v>150</v>
      </c>
      <c r="N576" s="109">
        <f>第五週!I12</f>
        <v>0</v>
      </c>
    </row>
    <row r="577" spans="1:14">
      <c r="A577" s="85">
        <f>第五週!F3</f>
        <v>45657</v>
      </c>
      <c r="C577" t="str">
        <f>第五週!F13</f>
        <v>客家小炒</v>
      </c>
      <c r="D577" t="str">
        <f>第五週!G13</f>
        <v>豆干片</v>
      </c>
      <c r="E577" s="85">
        <f t="shared" si="8"/>
        <v>45657</v>
      </c>
      <c r="J577" t="s">
        <v>150</v>
      </c>
      <c r="N577" s="109">
        <f>第五週!I13</f>
        <v>74.930000000000007</v>
      </c>
    </row>
    <row r="578" spans="1:14">
      <c r="A578" s="85">
        <f>第五週!F3</f>
        <v>45657</v>
      </c>
      <c r="C578" t="str">
        <f>第五週!F13</f>
        <v>客家小炒</v>
      </c>
      <c r="D578" t="str">
        <f>第五週!G14</f>
        <v>胡蘿蔔</v>
      </c>
      <c r="E578" s="85">
        <f t="shared" si="8"/>
        <v>45657</v>
      </c>
      <c r="J578" t="s">
        <v>150</v>
      </c>
      <c r="N578" s="109">
        <f>第五週!I14</f>
        <v>58.42</v>
      </c>
    </row>
    <row r="579" spans="1:14">
      <c r="A579" s="85">
        <f>第五週!F3</f>
        <v>45657</v>
      </c>
      <c r="C579" t="str">
        <f>第五週!F13</f>
        <v>客家小炒</v>
      </c>
      <c r="D579" t="str">
        <f>第五週!G15</f>
        <v>木耳</v>
      </c>
      <c r="E579" s="85">
        <f t="shared" ref="E579:E642" si="9">A579</f>
        <v>45657</v>
      </c>
      <c r="J579" t="s">
        <v>150</v>
      </c>
      <c r="N579" s="109">
        <f>第五週!I15</f>
        <v>25.4</v>
      </c>
    </row>
    <row r="580" spans="1:14">
      <c r="A580" s="85">
        <f>第五週!F3</f>
        <v>45657</v>
      </c>
      <c r="C580" t="str">
        <f>第五週!F13</f>
        <v>客家小炒</v>
      </c>
      <c r="D580" t="str">
        <f>第五週!G16</f>
        <v>肉絲</v>
      </c>
      <c r="E580" s="85">
        <f t="shared" si="9"/>
        <v>45657</v>
      </c>
      <c r="J580" t="s">
        <v>150</v>
      </c>
      <c r="N580" s="109">
        <f>第五週!I16</f>
        <v>22.86</v>
      </c>
    </row>
    <row r="581" spans="1:14">
      <c r="A581" s="85">
        <f>第五週!F3</f>
        <v>45657</v>
      </c>
      <c r="C581" t="str">
        <f>第五週!F13</f>
        <v>客家小炒</v>
      </c>
      <c r="D581" t="str">
        <f>第五週!G17</f>
        <v>芹菜</v>
      </c>
      <c r="E581" s="85">
        <f t="shared" si="9"/>
        <v>45657</v>
      </c>
      <c r="J581" t="s">
        <v>150</v>
      </c>
      <c r="N581" s="109">
        <f>第五週!I17</f>
        <v>0</v>
      </c>
    </row>
    <row r="582" spans="1:14">
      <c r="A582" s="85">
        <f>第五週!F3</f>
        <v>45657</v>
      </c>
      <c r="C582" t="str">
        <f>第五週!F13</f>
        <v>客家小炒</v>
      </c>
      <c r="D582" t="str">
        <f>第五週!G18</f>
        <v>乾魷魚</v>
      </c>
      <c r="E582" s="85">
        <f t="shared" si="9"/>
        <v>45657</v>
      </c>
      <c r="J582" t="s">
        <v>150</v>
      </c>
      <c r="N582" s="109">
        <f>第五週!I18</f>
        <v>0</v>
      </c>
    </row>
    <row r="583" spans="1:14">
      <c r="A583" s="85">
        <f>第五週!F3</f>
        <v>45657</v>
      </c>
      <c r="C583" t="str">
        <f>第五週!F19</f>
        <v>時令蔬菜</v>
      </c>
      <c r="D583" t="str">
        <f>第五週!G19</f>
        <v>時令蔬菜</v>
      </c>
      <c r="E583" s="85">
        <f t="shared" si="9"/>
        <v>45657</v>
      </c>
      <c r="J583" t="s">
        <v>150</v>
      </c>
      <c r="N583" s="109">
        <f>第五週!I19</f>
        <v>190.5</v>
      </c>
    </row>
    <row r="584" spans="1:14">
      <c r="A584" s="85">
        <f>第五週!F3</f>
        <v>45657</v>
      </c>
      <c r="C584" t="str">
        <f>第五週!F19</f>
        <v>時令蔬菜</v>
      </c>
      <c r="D584">
        <f>第五週!G20</f>
        <v>0</v>
      </c>
      <c r="E584" s="85">
        <f t="shared" si="9"/>
        <v>45657</v>
      </c>
      <c r="J584" t="s">
        <v>150</v>
      </c>
      <c r="N584" s="109">
        <f>第五週!I20</f>
        <v>0</v>
      </c>
    </row>
    <row r="585" spans="1:14">
      <c r="A585" s="85">
        <f>第五週!F3</f>
        <v>45657</v>
      </c>
      <c r="C585" t="str">
        <f>第五週!F19</f>
        <v>時令蔬菜</v>
      </c>
      <c r="D585">
        <f>第五週!G21</f>
        <v>0</v>
      </c>
      <c r="E585" s="85">
        <f t="shared" si="9"/>
        <v>45657</v>
      </c>
      <c r="J585" t="s">
        <v>150</v>
      </c>
      <c r="N585" s="109">
        <f>第五週!I21</f>
        <v>0</v>
      </c>
    </row>
    <row r="586" spans="1:14">
      <c r="A586" s="85">
        <f>第五週!F3</f>
        <v>45657</v>
      </c>
      <c r="C586" t="str">
        <f>第五週!F19</f>
        <v>時令蔬菜</v>
      </c>
      <c r="D586">
        <f>第五週!G22</f>
        <v>0</v>
      </c>
      <c r="E586" s="85">
        <f t="shared" si="9"/>
        <v>45657</v>
      </c>
      <c r="J586" t="s">
        <v>150</v>
      </c>
      <c r="N586" s="109">
        <f>第五週!I22</f>
        <v>0</v>
      </c>
    </row>
    <row r="587" spans="1:14">
      <c r="A587" s="85">
        <f>第五週!F3</f>
        <v>45657</v>
      </c>
      <c r="C587" t="str">
        <f>第五週!F19</f>
        <v>時令蔬菜</v>
      </c>
      <c r="D587">
        <f>第五週!G23</f>
        <v>0</v>
      </c>
      <c r="E587" s="85">
        <f t="shared" si="9"/>
        <v>45657</v>
      </c>
      <c r="J587" t="s">
        <v>150</v>
      </c>
      <c r="N587" s="109">
        <f>第五週!I23</f>
        <v>0</v>
      </c>
    </row>
    <row r="588" spans="1:14">
      <c r="A588" s="85">
        <f>第五週!F3</f>
        <v>45657</v>
      </c>
      <c r="C588" t="str">
        <f>第五週!F19</f>
        <v>時令蔬菜</v>
      </c>
      <c r="D588">
        <f>第五週!G24</f>
        <v>0</v>
      </c>
      <c r="E588" s="85">
        <f t="shared" si="9"/>
        <v>45657</v>
      </c>
      <c r="J588" t="s">
        <v>150</v>
      </c>
      <c r="N588" s="109">
        <f>第五週!I24</f>
        <v>0</v>
      </c>
    </row>
    <row r="589" spans="1:14">
      <c r="A589" s="85">
        <f>第五週!F3</f>
        <v>45657</v>
      </c>
      <c r="C589" t="str">
        <f>第五週!F25</f>
        <v>好彩頭湯</v>
      </c>
      <c r="D589" t="str">
        <f>第五週!G25</f>
        <v>白蘿蔔</v>
      </c>
      <c r="E589" s="85">
        <f t="shared" si="9"/>
        <v>45657</v>
      </c>
      <c r="J589" t="s">
        <v>150</v>
      </c>
      <c r="N589" s="109">
        <f>第五週!I25</f>
        <v>63.5</v>
      </c>
    </row>
    <row r="590" spans="1:14">
      <c r="A590" s="85">
        <f>第五週!F3</f>
        <v>45657</v>
      </c>
      <c r="C590" t="str">
        <f>第五週!F25</f>
        <v>好彩頭湯</v>
      </c>
      <c r="D590" t="str">
        <f>第五週!G26</f>
        <v>大骨</v>
      </c>
      <c r="E590" s="85">
        <f t="shared" si="9"/>
        <v>45657</v>
      </c>
      <c r="J590" t="s">
        <v>150</v>
      </c>
      <c r="N590" s="109">
        <f>第五週!I26</f>
        <v>0</v>
      </c>
    </row>
    <row r="591" spans="1:14">
      <c r="A591" s="85">
        <f>第五週!F3</f>
        <v>45657</v>
      </c>
      <c r="C591" t="str">
        <f>第五週!F25</f>
        <v>好彩頭湯</v>
      </c>
      <c r="D591">
        <f>第五週!G27</f>
        <v>0</v>
      </c>
      <c r="E591" s="85">
        <f t="shared" si="9"/>
        <v>45657</v>
      </c>
      <c r="J591" t="s">
        <v>150</v>
      </c>
      <c r="N591" s="109">
        <f>第五週!I27</f>
        <v>0</v>
      </c>
    </row>
    <row r="592" spans="1:14">
      <c r="A592" s="85">
        <f>第五週!F3</f>
        <v>45657</v>
      </c>
      <c r="C592" t="str">
        <f>第五週!F25</f>
        <v>好彩頭湯</v>
      </c>
      <c r="D592">
        <f>第五週!G28</f>
        <v>0</v>
      </c>
      <c r="E592" s="85">
        <f t="shared" si="9"/>
        <v>45657</v>
      </c>
      <c r="J592" t="s">
        <v>150</v>
      </c>
      <c r="N592" s="109">
        <f>第五週!I28</f>
        <v>0</v>
      </c>
    </row>
    <row r="593" spans="1:14">
      <c r="A593" s="85">
        <f>第五週!F3</f>
        <v>45657</v>
      </c>
      <c r="C593" t="str">
        <f>第五週!F25</f>
        <v>好彩頭湯</v>
      </c>
      <c r="D593">
        <f>第五週!G29</f>
        <v>0</v>
      </c>
      <c r="E593" s="85">
        <f t="shared" si="9"/>
        <v>45657</v>
      </c>
      <c r="J593" t="s">
        <v>150</v>
      </c>
      <c r="N593" s="109">
        <f>第五週!I29</f>
        <v>0</v>
      </c>
    </row>
    <row r="594" spans="1:14">
      <c r="A594" s="85">
        <f>第五週!F3</f>
        <v>45657</v>
      </c>
      <c r="C594" t="str">
        <f>第五週!F25</f>
        <v>好彩頭湯</v>
      </c>
      <c r="D594">
        <f>第五週!G30</f>
        <v>0</v>
      </c>
      <c r="E594" s="85">
        <f t="shared" si="9"/>
        <v>45657</v>
      </c>
      <c r="J594" t="s">
        <v>150</v>
      </c>
      <c r="N594" s="109">
        <f>第五週!I30</f>
        <v>0</v>
      </c>
    </row>
    <row r="595" spans="1:14">
      <c r="A595" s="85">
        <f>第五週!F3</f>
        <v>45657</v>
      </c>
      <c r="C595" t="str">
        <f>第五週!G31</f>
        <v>時令水果</v>
      </c>
      <c r="D595" t="str">
        <f>第五週!G31</f>
        <v>時令水果</v>
      </c>
      <c r="E595" s="85">
        <f t="shared" si="9"/>
        <v>45657</v>
      </c>
      <c r="J595" t="s">
        <v>150</v>
      </c>
      <c r="N595" s="109">
        <f>第五週!I31</f>
        <v>2540</v>
      </c>
    </row>
    <row r="596" spans="1:14">
      <c r="A596" s="85">
        <f>第五週!J3</f>
        <v>0</v>
      </c>
      <c r="C596" t="str">
        <f>第五週!J5</f>
        <v>白米飯</v>
      </c>
      <c r="D596" t="str">
        <f>第五週!K5</f>
        <v>蓬萊米</v>
      </c>
      <c r="E596" s="85">
        <f t="shared" si="9"/>
        <v>0</v>
      </c>
      <c r="J596" t="s">
        <v>150</v>
      </c>
      <c r="N596" s="109">
        <f>第五週!M5</f>
        <v>279.39999999999998</v>
      </c>
    </row>
    <row r="597" spans="1:14">
      <c r="A597" s="85">
        <f>第五週!J3</f>
        <v>0</v>
      </c>
      <c r="C597" t="str">
        <f>第五週!J5</f>
        <v>白米飯</v>
      </c>
      <c r="D597">
        <f>第五週!K6</f>
        <v>0</v>
      </c>
      <c r="E597" s="85">
        <f t="shared" si="9"/>
        <v>0</v>
      </c>
      <c r="J597" t="s">
        <v>150</v>
      </c>
      <c r="N597" s="109">
        <f>第五週!M6</f>
        <v>0</v>
      </c>
    </row>
    <row r="598" spans="1:14">
      <c r="A598" s="85">
        <f>第五週!J3</f>
        <v>0</v>
      </c>
      <c r="C598">
        <f>第五週!J7</f>
        <v>0</v>
      </c>
      <c r="D598">
        <f>第五週!K7</f>
        <v>0</v>
      </c>
      <c r="E598" s="85">
        <f t="shared" si="9"/>
        <v>0</v>
      </c>
      <c r="J598" t="s">
        <v>150</v>
      </c>
      <c r="N598" s="109">
        <f>第五週!M7</f>
        <v>0</v>
      </c>
    </row>
    <row r="599" spans="1:14">
      <c r="A599" s="85">
        <f>第五週!J3</f>
        <v>0</v>
      </c>
      <c r="C599">
        <f>第五週!J7</f>
        <v>0</v>
      </c>
      <c r="D599">
        <f>第五週!K8</f>
        <v>0</v>
      </c>
      <c r="E599" s="85">
        <f t="shared" si="9"/>
        <v>0</v>
      </c>
      <c r="J599" t="s">
        <v>150</v>
      </c>
      <c r="N599" s="109">
        <f>第五週!M8</f>
        <v>0</v>
      </c>
    </row>
    <row r="600" spans="1:14">
      <c r="A600" s="85">
        <f>第五週!J3</f>
        <v>0</v>
      </c>
      <c r="C600">
        <f>第五週!J7</f>
        <v>0</v>
      </c>
      <c r="D600">
        <f>第五週!K9</f>
        <v>0</v>
      </c>
      <c r="E600" s="85">
        <f t="shared" si="9"/>
        <v>0</v>
      </c>
      <c r="J600" t="s">
        <v>150</v>
      </c>
      <c r="N600" s="109">
        <f>第五週!M9</f>
        <v>0</v>
      </c>
    </row>
    <row r="601" spans="1:14">
      <c r="A601" s="85">
        <f>第五週!J3</f>
        <v>0</v>
      </c>
      <c r="C601">
        <f>第五週!J7</f>
        <v>0</v>
      </c>
      <c r="D601">
        <f>第五週!K10</f>
        <v>0</v>
      </c>
      <c r="E601" s="85">
        <f t="shared" si="9"/>
        <v>0</v>
      </c>
      <c r="J601" t="s">
        <v>150</v>
      </c>
      <c r="N601" s="109">
        <f>第五週!M10</f>
        <v>0</v>
      </c>
    </row>
    <row r="602" spans="1:14">
      <c r="A602" s="85">
        <f>第五週!J3</f>
        <v>0</v>
      </c>
      <c r="C602">
        <f>第五週!J7</f>
        <v>0</v>
      </c>
      <c r="D602">
        <f>第五週!K11</f>
        <v>0</v>
      </c>
      <c r="E602" s="85">
        <f t="shared" si="9"/>
        <v>0</v>
      </c>
      <c r="J602" t="s">
        <v>150</v>
      </c>
      <c r="N602" s="109">
        <f>第五週!M11</f>
        <v>0</v>
      </c>
    </row>
    <row r="603" spans="1:14">
      <c r="A603" s="85">
        <f>第五週!J3</f>
        <v>0</v>
      </c>
      <c r="C603">
        <f>第五週!J7</f>
        <v>0</v>
      </c>
      <c r="D603">
        <f>第五週!K12</f>
        <v>0</v>
      </c>
      <c r="E603" s="85">
        <f t="shared" si="9"/>
        <v>0</v>
      </c>
      <c r="J603" t="s">
        <v>150</v>
      </c>
      <c r="N603" s="109">
        <f>第五週!M12</f>
        <v>0</v>
      </c>
    </row>
    <row r="604" spans="1:14">
      <c r="A604" s="85">
        <f>第五週!J3</f>
        <v>0</v>
      </c>
      <c r="C604">
        <f>第五週!J13</f>
        <v>0</v>
      </c>
      <c r="D604">
        <f>第五週!K13</f>
        <v>0</v>
      </c>
      <c r="E604" s="85">
        <f t="shared" si="9"/>
        <v>0</v>
      </c>
      <c r="J604" t="s">
        <v>150</v>
      </c>
      <c r="N604" s="109">
        <f>第五週!M13</f>
        <v>0</v>
      </c>
    </row>
    <row r="605" spans="1:14">
      <c r="A605" s="85">
        <f>第五週!J3</f>
        <v>0</v>
      </c>
      <c r="C605">
        <f>第五週!J13</f>
        <v>0</v>
      </c>
      <c r="D605">
        <f>第五週!K14</f>
        <v>0</v>
      </c>
      <c r="E605" s="85">
        <f t="shared" si="9"/>
        <v>0</v>
      </c>
      <c r="J605" t="s">
        <v>150</v>
      </c>
      <c r="N605" s="109">
        <f>第五週!M14</f>
        <v>0</v>
      </c>
    </row>
    <row r="606" spans="1:14">
      <c r="A606" s="85">
        <f>第五週!J3</f>
        <v>0</v>
      </c>
      <c r="C606">
        <f>第五週!J13</f>
        <v>0</v>
      </c>
      <c r="D606">
        <f>第五週!K15</f>
        <v>0</v>
      </c>
      <c r="E606" s="85">
        <f t="shared" si="9"/>
        <v>0</v>
      </c>
      <c r="J606" t="s">
        <v>150</v>
      </c>
      <c r="N606" s="109">
        <f>第五週!M15</f>
        <v>0</v>
      </c>
    </row>
    <row r="607" spans="1:14">
      <c r="A607" s="85">
        <f>第五週!J3</f>
        <v>0</v>
      </c>
      <c r="C607">
        <f>第五週!J13</f>
        <v>0</v>
      </c>
      <c r="D607">
        <f>第五週!K16</f>
        <v>0</v>
      </c>
      <c r="E607" s="85">
        <f t="shared" si="9"/>
        <v>0</v>
      </c>
      <c r="J607" t="s">
        <v>150</v>
      </c>
      <c r="N607" s="109">
        <f>第五週!M16</f>
        <v>0</v>
      </c>
    </row>
    <row r="608" spans="1:14">
      <c r="A608" s="85">
        <f>第五週!J3</f>
        <v>0</v>
      </c>
      <c r="C608">
        <f>第五週!J13</f>
        <v>0</v>
      </c>
      <c r="D608">
        <f>第五週!K17</f>
        <v>0</v>
      </c>
      <c r="E608" s="85">
        <f t="shared" si="9"/>
        <v>0</v>
      </c>
      <c r="J608" t="s">
        <v>150</v>
      </c>
      <c r="N608" s="109">
        <f>第五週!M17</f>
        <v>0</v>
      </c>
    </row>
    <row r="609" spans="1:14">
      <c r="A609" s="85">
        <f>第五週!J3</f>
        <v>0</v>
      </c>
      <c r="C609">
        <f>第五週!J13</f>
        <v>0</v>
      </c>
      <c r="D609">
        <f>第五週!K18</f>
        <v>0</v>
      </c>
      <c r="E609" s="85">
        <f t="shared" si="9"/>
        <v>0</v>
      </c>
      <c r="J609" t="s">
        <v>150</v>
      </c>
      <c r="N609" s="109">
        <f>第五週!M18</f>
        <v>0</v>
      </c>
    </row>
    <row r="610" spans="1:14">
      <c r="A610" s="85">
        <f>第五週!J3</f>
        <v>0</v>
      </c>
      <c r="C610" s="100">
        <f>第五週!J19</f>
        <v>0</v>
      </c>
      <c r="D610">
        <f>第五週!K19</f>
        <v>0</v>
      </c>
      <c r="E610" s="85">
        <f t="shared" si="9"/>
        <v>0</v>
      </c>
      <c r="J610" t="s">
        <v>150</v>
      </c>
      <c r="N610" s="109">
        <f>第五週!M19</f>
        <v>0</v>
      </c>
    </row>
    <row r="611" spans="1:14">
      <c r="A611" s="85">
        <f>第五週!J3</f>
        <v>0</v>
      </c>
      <c r="C611" s="100">
        <f>第五週!J19</f>
        <v>0</v>
      </c>
      <c r="D611">
        <f>第五週!K20</f>
        <v>0</v>
      </c>
      <c r="E611" s="85">
        <f t="shared" si="9"/>
        <v>0</v>
      </c>
      <c r="J611" t="s">
        <v>150</v>
      </c>
      <c r="N611" s="109">
        <f>第五週!M20</f>
        <v>0</v>
      </c>
    </row>
    <row r="612" spans="1:14">
      <c r="A612" s="85">
        <f>第五週!J3</f>
        <v>0</v>
      </c>
      <c r="C612" s="100">
        <f>第五週!J19</f>
        <v>0</v>
      </c>
      <c r="D612">
        <f>第五週!K21</f>
        <v>0</v>
      </c>
      <c r="E612" s="85">
        <f t="shared" si="9"/>
        <v>0</v>
      </c>
      <c r="J612" t="s">
        <v>150</v>
      </c>
      <c r="N612" s="109">
        <f>第五週!M21</f>
        <v>0</v>
      </c>
    </row>
    <row r="613" spans="1:14">
      <c r="A613" s="85">
        <f>第五週!J3</f>
        <v>0</v>
      </c>
      <c r="C613" s="100">
        <f>第五週!J19</f>
        <v>0</v>
      </c>
      <c r="D613">
        <f>第五週!K22</f>
        <v>0</v>
      </c>
      <c r="E613" s="85">
        <f t="shared" si="9"/>
        <v>0</v>
      </c>
      <c r="J613" t="s">
        <v>150</v>
      </c>
      <c r="N613" s="109">
        <f>第五週!M22</f>
        <v>0</v>
      </c>
    </row>
    <row r="614" spans="1:14">
      <c r="A614" s="85">
        <f>第五週!J3</f>
        <v>0</v>
      </c>
      <c r="C614" s="100">
        <f>第五週!J19</f>
        <v>0</v>
      </c>
      <c r="D614">
        <f>第五週!K23</f>
        <v>0</v>
      </c>
      <c r="E614" s="85">
        <f t="shared" si="9"/>
        <v>0</v>
      </c>
      <c r="J614" t="s">
        <v>150</v>
      </c>
      <c r="N614" s="109">
        <f>第五週!M23</f>
        <v>0</v>
      </c>
    </row>
    <row r="615" spans="1:14">
      <c r="A615" s="85">
        <f>第五週!J3</f>
        <v>0</v>
      </c>
      <c r="C615" s="100">
        <f>第五週!J19</f>
        <v>0</v>
      </c>
      <c r="D615">
        <f>第五週!K24</f>
        <v>0</v>
      </c>
      <c r="E615" s="85">
        <f t="shared" si="9"/>
        <v>0</v>
      </c>
      <c r="J615" t="s">
        <v>150</v>
      </c>
      <c r="N615" s="109">
        <f>第五週!M24</f>
        <v>0</v>
      </c>
    </row>
    <row r="616" spans="1:14">
      <c r="A616" s="85">
        <f>第五週!J3</f>
        <v>0</v>
      </c>
      <c r="C616">
        <f>第五週!J25</f>
        <v>0</v>
      </c>
      <c r="D616">
        <f>第五週!K25</f>
        <v>0</v>
      </c>
      <c r="E616" s="85">
        <f t="shared" si="9"/>
        <v>0</v>
      </c>
      <c r="J616" t="s">
        <v>150</v>
      </c>
      <c r="N616" s="109">
        <f>第五週!M25</f>
        <v>0</v>
      </c>
    </row>
    <row r="617" spans="1:14">
      <c r="A617" s="85">
        <f>第五週!J3</f>
        <v>0</v>
      </c>
      <c r="C617">
        <f>第五週!J25</f>
        <v>0</v>
      </c>
      <c r="D617">
        <f>第五週!K26</f>
        <v>0</v>
      </c>
      <c r="E617" s="85">
        <f t="shared" si="9"/>
        <v>0</v>
      </c>
      <c r="J617" t="s">
        <v>150</v>
      </c>
      <c r="N617" s="109">
        <f>第五週!M26</f>
        <v>0</v>
      </c>
    </row>
    <row r="618" spans="1:14">
      <c r="A618" s="85">
        <f>第五週!J3</f>
        <v>0</v>
      </c>
      <c r="C618">
        <f>第五週!J25</f>
        <v>0</v>
      </c>
      <c r="D618">
        <f>第五週!K27</f>
        <v>0</v>
      </c>
      <c r="E618" s="85">
        <f t="shared" si="9"/>
        <v>0</v>
      </c>
      <c r="J618" t="s">
        <v>150</v>
      </c>
      <c r="N618" s="109">
        <f>第五週!M27</f>
        <v>0</v>
      </c>
    </row>
    <row r="619" spans="1:14">
      <c r="A619" s="85">
        <f>第五週!J3</f>
        <v>0</v>
      </c>
      <c r="C619">
        <f>第五週!J25</f>
        <v>0</v>
      </c>
      <c r="D619">
        <f>第五週!K28</f>
        <v>0</v>
      </c>
      <c r="E619" s="85">
        <f t="shared" si="9"/>
        <v>0</v>
      </c>
      <c r="J619" t="s">
        <v>150</v>
      </c>
      <c r="N619" s="109">
        <f>第五週!M28</f>
        <v>0</v>
      </c>
    </row>
    <row r="620" spans="1:14">
      <c r="A620" s="85">
        <f>第五週!J3</f>
        <v>0</v>
      </c>
      <c r="C620">
        <f>第五週!J25</f>
        <v>0</v>
      </c>
      <c r="D620">
        <f>第五週!K29</f>
        <v>0</v>
      </c>
      <c r="E620" s="85">
        <f t="shared" si="9"/>
        <v>0</v>
      </c>
      <c r="J620" t="s">
        <v>150</v>
      </c>
      <c r="N620" s="109">
        <f>第五週!M29</f>
        <v>0</v>
      </c>
    </row>
    <row r="621" spans="1:14">
      <c r="A621" s="85">
        <f>第五週!J3</f>
        <v>0</v>
      </c>
      <c r="C621">
        <f>第五週!J25</f>
        <v>0</v>
      </c>
      <c r="D621">
        <f>第五週!K30</f>
        <v>0</v>
      </c>
      <c r="E621" s="85">
        <f t="shared" si="9"/>
        <v>0</v>
      </c>
      <c r="J621" t="s">
        <v>150</v>
      </c>
      <c r="N621" s="109">
        <f>第五週!M30</f>
        <v>0</v>
      </c>
    </row>
    <row r="622" spans="1:14">
      <c r="A622" s="85">
        <f>第五週!J3</f>
        <v>0</v>
      </c>
      <c r="C622">
        <f>第五週!K31</f>
        <v>0</v>
      </c>
      <c r="D622">
        <f>第五週!K31</f>
        <v>0</v>
      </c>
      <c r="E622" s="85">
        <f t="shared" si="9"/>
        <v>0</v>
      </c>
      <c r="J622" t="s">
        <v>150</v>
      </c>
      <c r="N622" s="109">
        <f>第五週!M31</f>
        <v>0</v>
      </c>
    </row>
    <row r="623" spans="1:14">
      <c r="A623" s="85">
        <f>第五週!N3</f>
        <v>0</v>
      </c>
      <c r="C623" t="str">
        <f>第五週!N5</f>
        <v>五穀飯</v>
      </c>
      <c r="D623" t="str">
        <f>第五週!O5</f>
        <v>蓬萊米</v>
      </c>
      <c r="E623" s="85">
        <f t="shared" si="9"/>
        <v>0</v>
      </c>
      <c r="J623" t="s">
        <v>150</v>
      </c>
      <c r="N623" s="109">
        <f>第五週!Q5</f>
        <v>254</v>
      </c>
    </row>
    <row r="624" spans="1:14">
      <c r="A624" s="85">
        <f>第五週!N3</f>
        <v>0</v>
      </c>
      <c r="C624" t="str">
        <f>第五週!N5</f>
        <v>五穀飯</v>
      </c>
      <c r="D624" t="str">
        <f>第五週!O6</f>
        <v>五穀米</v>
      </c>
      <c r="E624" s="85">
        <f t="shared" si="9"/>
        <v>0</v>
      </c>
      <c r="J624" t="s">
        <v>150</v>
      </c>
      <c r="N624" s="109">
        <f>第五週!Q6</f>
        <v>25.4</v>
      </c>
    </row>
    <row r="625" spans="1:14">
      <c r="A625" s="85">
        <f>第五週!N3</f>
        <v>0</v>
      </c>
      <c r="C625">
        <f>第五週!N7</f>
        <v>0</v>
      </c>
      <c r="D625">
        <f>第五週!O7</f>
        <v>0</v>
      </c>
      <c r="E625" s="85">
        <f t="shared" si="9"/>
        <v>0</v>
      </c>
      <c r="J625" t="s">
        <v>150</v>
      </c>
      <c r="N625" s="109">
        <f>第五週!Q7</f>
        <v>0</v>
      </c>
    </row>
    <row r="626" spans="1:14">
      <c r="A626" s="85">
        <f>第五週!N3</f>
        <v>0</v>
      </c>
      <c r="C626">
        <f>第五週!N7</f>
        <v>0</v>
      </c>
      <c r="D626">
        <f>第五週!O8</f>
        <v>0</v>
      </c>
      <c r="E626" s="85">
        <f t="shared" si="9"/>
        <v>0</v>
      </c>
      <c r="J626" t="s">
        <v>150</v>
      </c>
      <c r="N626" s="109">
        <f>第五週!Q8</f>
        <v>0</v>
      </c>
    </row>
    <row r="627" spans="1:14">
      <c r="A627" s="85">
        <f>第五週!N3</f>
        <v>0</v>
      </c>
      <c r="C627">
        <f>第五週!N7</f>
        <v>0</v>
      </c>
      <c r="D627">
        <f>第五週!O9</f>
        <v>0</v>
      </c>
      <c r="E627" s="85">
        <f t="shared" si="9"/>
        <v>0</v>
      </c>
      <c r="J627" t="s">
        <v>150</v>
      </c>
      <c r="N627" s="109">
        <f>第五週!Q9</f>
        <v>0</v>
      </c>
    </row>
    <row r="628" spans="1:14">
      <c r="A628" s="85">
        <f>第五週!N3</f>
        <v>0</v>
      </c>
      <c r="C628">
        <f>第五週!N7</f>
        <v>0</v>
      </c>
      <c r="D628">
        <f>第五週!O10</f>
        <v>0</v>
      </c>
      <c r="E628" s="85">
        <f t="shared" si="9"/>
        <v>0</v>
      </c>
      <c r="J628" t="s">
        <v>150</v>
      </c>
      <c r="N628" s="109">
        <f>第五週!Q10</f>
        <v>0</v>
      </c>
    </row>
    <row r="629" spans="1:14">
      <c r="A629" s="85">
        <f>第五週!N3</f>
        <v>0</v>
      </c>
      <c r="C629">
        <f>第五週!N7</f>
        <v>0</v>
      </c>
      <c r="D629">
        <f>第五週!O11</f>
        <v>0</v>
      </c>
      <c r="E629" s="85">
        <f t="shared" si="9"/>
        <v>0</v>
      </c>
      <c r="J629" t="s">
        <v>150</v>
      </c>
      <c r="N629" s="109">
        <f>第五週!Q11</f>
        <v>0</v>
      </c>
    </row>
    <row r="630" spans="1:14">
      <c r="A630" s="85">
        <f>第五週!N3</f>
        <v>0</v>
      </c>
      <c r="C630">
        <f>第五週!N7</f>
        <v>0</v>
      </c>
      <c r="D630">
        <f>第五週!O12</f>
        <v>0</v>
      </c>
      <c r="E630" s="85">
        <f t="shared" si="9"/>
        <v>0</v>
      </c>
      <c r="J630" t="s">
        <v>150</v>
      </c>
      <c r="N630" s="109">
        <f>第五週!Q12</f>
        <v>0</v>
      </c>
    </row>
    <row r="631" spans="1:14">
      <c r="A631" s="85">
        <f>第五週!N3</f>
        <v>0</v>
      </c>
      <c r="C631">
        <f>第五週!N13</f>
        <v>0</v>
      </c>
      <c r="D631">
        <f>第五週!O13</f>
        <v>0</v>
      </c>
      <c r="E631" s="85">
        <f t="shared" si="9"/>
        <v>0</v>
      </c>
      <c r="J631" t="s">
        <v>150</v>
      </c>
      <c r="N631" s="109">
        <f>第五週!Q13</f>
        <v>0</v>
      </c>
    </row>
    <row r="632" spans="1:14">
      <c r="A632" s="85">
        <f>第五週!N3</f>
        <v>0</v>
      </c>
      <c r="C632">
        <f>第五週!N13</f>
        <v>0</v>
      </c>
      <c r="D632">
        <f>第五週!O14</f>
        <v>0</v>
      </c>
      <c r="E632" s="85">
        <f t="shared" si="9"/>
        <v>0</v>
      </c>
      <c r="J632" t="s">
        <v>150</v>
      </c>
      <c r="N632" s="109">
        <f>第五週!Q14</f>
        <v>0</v>
      </c>
    </row>
    <row r="633" spans="1:14">
      <c r="A633" s="85">
        <f>第五週!N3</f>
        <v>0</v>
      </c>
      <c r="C633">
        <f>第五週!N13</f>
        <v>0</v>
      </c>
      <c r="D633">
        <f>第五週!O15</f>
        <v>0</v>
      </c>
      <c r="E633" s="85">
        <f t="shared" si="9"/>
        <v>0</v>
      </c>
      <c r="J633" t="s">
        <v>150</v>
      </c>
      <c r="N633" s="109">
        <f>第五週!Q15</f>
        <v>0</v>
      </c>
    </row>
    <row r="634" spans="1:14">
      <c r="A634" s="85">
        <f>第五週!N3</f>
        <v>0</v>
      </c>
      <c r="C634">
        <f>第五週!N13</f>
        <v>0</v>
      </c>
      <c r="D634">
        <f>第五週!O16</f>
        <v>0</v>
      </c>
      <c r="E634" s="85">
        <f t="shared" si="9"/>
        <v>0</v>
      </c>
      <c r="J634" t="s">
        <v>150</v>
      </c>
      <c r="N634" s="109">
        <f>第五週!Q16</f>
        <v>0</v>
      </c>
    </row>
    <row r="635" spans="1:14">
      <c r="A635" s="85">
        <f>第五週!N3</f>
        <v>0</v>
      </c>
      <c r="C635">
        <f>第五週!N13</f>
        <v>0</v>
      </c>
      <c r="D635">
        <f>第五週!O17</f>
        <v>0</v>
      </c>
      <c r="E635" s="85">
        <f t="shared" si="9"/>
        <v>0</v>
      </c>
      <c r="J635" t="s">
        <v>150</v>
      </c>
      <c r="N635" s="109">
        <f>第五週!Q17</f>
        <v>0</v>
      </c>
    </row>
    <row r="636" spans="1:14">
      <c r="A636" s="85">
        <f>第五週!N3</f>
        <v>0</v>
      </c>
      <c r="C636">
        <f>第五週!N13</f>
        <v>0</v>
      </c>
      <c r="D636">
        <f>第五週!O18</f>
        <v>0</v>
      </c>
      <c r="E636" s="85">
        <f t="shared" si="9"/>
        <v>0</v>
      </c>
      <c r="J636" t="s">
        <v>150</v>
      </c>
      <c r="N636" s="109">
        <f>第五週!Q18</f>
        <v>0</v>
      </c>
    </row>
    <row r="637" spans="1:14">
      <c r="A637" s="85">
        <f>第五週!N3</f>
        <v>0</v>
      </c>
      <c r="C637">
        <f>第五週!N19</f>
        <v>0</v>
      </c>
      <c r="D637">
        <f>第五週!O19</f>
        <v>0</v>
      </c>
      <c r="E637" s="85">
        <f t="shared" si="9"/>
        <v>0</v>
      </c>
      <c r="J637" t="s">
        <v>150</v>
      </c>
      <c r="N637" s="109">
        <f>第五週!Q19</f>
        <v>0</v>
      </c>
    </row>
    <row r="638" spans="1:14">
      <c r="A638" s="85">
        <f>第五週!N3</f>
        <v>0</v>
      </c>
      <c r="C638">
        <f>第五週!N19</f>
        <v>0</v>
      </c>
      <c r="D638">
        <f>第五週!O20</f>
        <v>0</v>
      </c>
      <c r="E638" s="85">
        <f t="shared" si="9"/>
        <v>0</v>
      </c>
      <c r="J638" t="s">
        <v>150</v>
      </c>
      <c r="N638" s="109">
        <f>第五週!Q20</f>
        <v>0</v>
      </c>
    </row>
    <row r="639" spans="1:14">
      <c r="A639" s="85">
        <f>第五週!N3</f>
        <v>0</v>
      </c>
      <c r="C639">
        <f>第五週!N19</f>
        <v>0</v>
      </c>
      <c r="D639">
        <f>第五週!O21</f>
        <v>0</v>
      </c>
      <c r="E639" s="85">
        <f t="shared" si="9"/>
        <v>0</v>
      </c>
      <c r="J639" t="s">
        <v>150</v>
      </c>
      <c r="N639" s="109">
        <f>第五週!Q21</f>
        <v>0</v>
      </c>
    </row>
    <row r="640" spans="1:14">
      <c r="A640" s="85">
        <f>第五週!N3</f>
        <v>0</v>
      </c>
      <c r="C640">
        <f>第五週!N19</f>
        <v>0</v>
      </c>
      <c r="D640">
        <f>第五週!O22</f>
        <v>0</v>
      </c>
      <c r="E640" s="85">
        <f t="shared" si="9"/>
        <v>0</v>
      </c>
      <c r="J640" t="s">
        <v>150</v>
      </c>
      <c r="N640" s="109">
        <f>第五週!Q22</f>
        <v>0</v>
      </c>
    </row>
    <row r="641" spans="1:14">
      <c r="A641" s="85">
        <f>第五週!N3</f>
        <v>0</v>
      </c>
      <c r="C641">
        <f>第五週!N19</f>
        <v>0</v>
      </c>
      <c r="D641">
        <f>第五週!O23</f>
        <v>0</v>
      </c>
      <c r="E641" s="85">
        <f t="shared" si="9"/>
        <v>0</v>
      </c>
      <c r="J641" t="s">
        <v>150</v>
      </c>
      <c r="N641" s="109">
        <f>第五週!Q23</f>
        <v>0</v>
      </c>
    </row>
    <row r="642" spans="1:14">
      <c r="A642" s="85">
        <f>第五週!N3</f>
        <v>0</v>
      </c>
      <c r="C642">
        <f>第五週!N19</f>
        <v>0</v>
      </c>
      <c r="D642">
        <f>第五週!O24</f>
        <v>0</v>
      </c>
      <c r="E642" s="85">
        <f t="shared" si="9"/>
        <v>0</v>
      </c>
      <c r="J642" t="s">
        <v>150</v>
      </c>
      <c r="N642" s="109">
        <f>第五週!Q24</f>
        <v>0</v>
      </c>
    </row>
    <row r="643" spans="1:14">
      <c r="A643" s="85">
        <f>第五週!N3</f>
        <v>0</v>
      </c>
      <c r="C643">
        <f>第五週!N25</f>
        <v>0</v>
      </c>
      <c r="D643">
        <f>第五週!O25</f>
        <v>0</v>
      </c>
      <c r="E643" s="85">
        <f t="shared" ref="E643:E676" si="10">A643</f>
        <v>0</v>
      </c>
      <c r="J643" t="s">
        <v>150</v>
      </c>
      <c r="N643" s="109">
        <f>第五週!Q25</f>
        <v>0</v>
      </c>
    </row>
    <row r="644" spans="1:14">
      <c r="A644" s="85">
        <f>第五週!N3</f>
        <v>0</v>
      </c>
      <c r="C644">
        <f>第五週!N25</f>
        <v>0</v>
      </c>
      <c r="D644">
        <f>第五週!O26</f>
        <v>0</v>
      </c>
      <c r="E644" s="85">
        <f t="shared" si="10"/>
        <v>0</v>
      </c>
      <c r="J644" t="s">
        <v>150</v>
      </c>
      <c r="N644" s="109">
        <f>第五週!Q26</f>
        <v>0</v>
      </c>
    </row>
    <row r="645" spans="1:14">
      <c r="A645" s="85">
        <f>第五週!N3</f>
        <v>0</v>
      </c>
      <c r="C645">
        <f>第五週!N25</f>
        <v>0</v>
      </c>
      <c r="D645">
        <f>第五週!O27</f>
        <v>0</v>
      </c>
      <c r="E645" s="85">
        <f t="shared" si="10"/>
        <v>0</v>
      </c>
      <c r="J645" t="s">
        <v>150</v>
      </c>
      <c r="N645" s="109">
        <f>第五週!Q27</f>
        <v>0</v>
      </c>
    </row>
    <row r="646" spans="1:14">
      <c r="A646" s="85">
        <f>第五週!N3</f>
        <v>0</v>
      </c>
      <c r="C646">
        <f>第五週!N25</f>
        <v>0</v>
      </c>
      <c r="D646">
        <f>第五週!O28</f>
        <v>0</v>
      </c>
      <c r="E646" s="85">
        <f t="shared" si="10"/>
        <v>0</v>
      </c>
      <c r="J646" t="s">
        <v>150</v>
      </c>
      <c r="N646" s="109">
        <f>第五週!Q28</f>
        <v>0</v>
      </c>
    </row>
    <row r="647" spans="1:14">
      <c r="A647" s="85">
        <f>第五週!N3</f>
        <v>0</v>
      </c>
      <c r="C647">
        <f>第五週!N25</f>
        <v>0</v>
      </c>
      <c r="D647">
        <f>第五週!O29</f>
        <v>0</v>
      </c>
      <c r="E647" s="85">
        <f t="shared" si="10"/>
        <v>0</v>
      </c>
      <c r="J647" t="s">
        <v>150</v>
      </c>
      <c r="N647" s="109">
        <f>第五週!Q29</f>
        <v>0</v>
      </c>
    </row>
    <row r="648" spans="1:14">
      <c r="A648" s="85">
        <f>第五週!N3</f>
        <v>0</v>
      </c>
      <c r="C648">
        <f>第五週!N25</f>
        <v>0</v>
      </c>
      <c r="D648">
        <f>第五週!O30</f>
        <v>0</v>
      </c>
      <c r="E648" s="85">
        <f t="shared" si="10"/>
        <v>0</v>
      </c>
      <c r="J648" t="s">
        <v>150</v>
      </c>
      <c r="N648" s="109">
        <f>第五週!Q30</f>
        <v>0</v>
      </c>
    </row>
    <row r="649" spans="1:14">
      <c r="A649" s="85">
        <f>第五週!N3</f>
        <v>0</v>
      </c>
      <c r="C649">
        <f>第五週!O31</f>
        <v>0</v>
      </c>
      <c r="D649">
        <f>第五週!O31</f>
        <v>0</v>
      </c>
      <c r="E649" s="85">
        <f t="shared" si="10"/>
        <v>0</v>
      </c>
      <c r="J649" t="s">
        <v>150</v>
      </c>
      <c r="N649" s="109">
        <f>第五週!Q31</f>
        <v>0</v>
      </c>
    </row>
    <row r="650" spans="1:14">
      <c r="A650" s="85">
        <f>第五週!R3</f>
        <v>0</v>
      </c>
      <c r="C650" t="str">
        <f>第五週!R5</f>
        <v>白米飯</v>
      </c>
      <c r="D650" t="str">
        <f>第五週!S5</f>
        <v>蓬萊米</v>
      </c>
      <c r="E650" s="85">
        <f t="shared" si="10"/>
        <v>0</v>
      </c>
      <c r="J650" t="s">
        <v>150</v>
      </c>
      <c r="N650" s="109">
        <f>第五週!U5</f>
        <v>279.39999999999998</v>
      </c>
    </row>
    <row r="651" spans="1:14">
      <c r="A651" s="85">
        <f>第五週!R3</f>
        <v>0</v>
      </c>
      <c r="C651" t="str">
        <f>第五週!R5</f>
        <v>白米飯</v>
      </c>
      <c r="D651">
        <f>第五週!S6</f>
        <v>0</v>
      </c>
      <c r="E651" s="85">
        <f t="shared" si="10"/>
        <v>0</v>
      </c>
      <c r="J651" t="s">
        <v>150</v>
      </c>
      <c r="N651" s="109">
        <f>第五週!U6</f>
        <v>0</v>
      </c>
    </row>
    <row r="652" spans="1:14">
      <c r="A652" s="85">
        <f>第五週!R3</f>
        <v>0</v>
      </c>
      <c r="C652">
        <f>第五週!R7</f>
        <v>0</v>
      </c>
      <c r="D652">
        <f>第五週!S7</f>
        <v>0</v>
      </c>
      <c r="E652" s="85">
        <f t="shared" si="10"/>
        <v>0</v>
      </c>
      <c r="J652" t="s">
        <v>150</v>
      </c>
      <c r="N652" s="109">
        <f>第五週!U7</f>
        <v>0</v>
      </c>
    </row>
    <row r="653" spans="1:14">
      <c r="A653" s="85">
        <f>第五週!R3</f>
        <v>0</v>
      </c>
      <c r="C653">
        <f>第五週!R7</f>
        <v>0</v>
      </c>
      <c r="D653">
        <f>第五週!S8</f>
        <v>0</v>
      </c>
      <c r="E653" s="85">
        <f t="shared" si="10"/>
        <v>0</v>
      </c>
      <c r="J653" t="s">
        <v>150</v>
      </c>
      <c r="N653" s="109">
        <f>第五週!U8</f>
        <v>0</v>
      </c>
    </row>
    <row r="654" spans="1:14">
      <c r="A654" s="85">
        <f>第五週!R3</f>
        <v>0</v>
      </c>
      <c r="C654">
        <f>第五週!R7</f>
        <v>0</v>
      </c>
      <c r="D654">
        <f>第五週!S9</f>
        <v>0</v>
      </c>
      <c r="E654" s="85">
        <f t="shared" si="10"/>
        <v>0</v>
      </c>
      <c r="J654" t="s">
        <v>150</v>
      </c>
      <c r="N654" s="109">
        <f>第五週!U9</f>
        <v>0</v>
      </c>
    </row>
    <row r="655" spans="1:14">
      <c r="A655" s="85">
        <f>第五週!R3</f>
        <v>0</v>
      </c>
      <c r="C655">
        <f>第五週!R7</f>
        <v>0</v>
      </c>
      <c r="D655">
        <f>第五週!S10</f>
        <v>0</v>
      </c>
      <c r="E655" s="85">
        <f t="shared" si="10"/>
        <v>0</v>
      </c>
      <c r="J655" t="s">
        <v>150</v>
      </c>
      <c r="N655" s="109">
        <f>第五週!U10</f>
        <v>0</v>
      </c>
    </row>
    <row r="656" spans="1:14">
      <c r="A656" s="85">
        <f>第五週!R3</f>
        <v>0</v>
      </c>
      <c r="C656">
        <f>第五週!R7</f>
        <v>0</v>
      </c>
      <c r="D656">
        <f>第五週!S11</f>
        <v>0</v>
      </c>
      <c r="E656" s="85">
        <f t="shared" si="10"/>
        <v>0</v>
      </c>
      <c r="J656" t="s">
        <v>150</v>
      </c>
      <c r="N656" s="109">
        <f>第五週!U11</f>
        <v>0</v>
      </c>
    </row>
    <row r="657" spans="1:14">
      <c r="A657" s="85">
        <f>第五週!R3</f>
        <v>0</v>
      </c>
      <c r="C657">
        <f>第五週!R7</f>
        <v>0</v>
      </c>
      <c r="D657">
        <f>第五週!S12</f>
        <v>0</v>
      </c>
      <c r="E657" s="85">
        <f t="shared" si="10"/>
        <v>0</v>
      </c>
      <c r="J657" t="s">
        <v>150</v>
      </c>
      <c r="N657" s="109">
        <f>第五週!U12</f>
        <v>0</v>
      </c>
    </row>
    <row r="658" spans="1:14">
      <c r="A658" s="85">
        <f>第五週!R3</f>
        <v>0</v>
      </c>
      <c r="C658">
        <f>第五週!R13</f>
        <v>0</v>
      </c>
      <c r="D658">
        <f>第五週!S13</f>
        <v>0</v>
      </c>
      <c r="E658" s="85">
        <f t="shared" si="10"/>
        <v>0</v>
      </c>
      <c r="J658" t="s">
        <v>150</v>
      </c>
      <c r="N658" s="109">
        <f>第五週!U13</f>
        <v>0</v>
      </c>
    </row>
    <row r="659" spans="1:14">
      <c r="A659" s="85">
        <f>第五週!R3</f>
        <v>0</v>
      </c>
      <c r="C659">
        <f>第五週!R13</f>
        <v>0</v>
      </c>
      <c r="D659">
        <f>第五週!S14</f>
        <v>0</v>
      </c>
      <c r="E659" s="85">
        <f t="shared" si="10"/>
        <v>0</v>
      </c>
      <c r="J659" t="s">
        <v>150</v>
      </c>
      <c r="N659" s="109">
        <f>第五週!U14</f>
        <v>0</v>
      </c>
    </row>
    <row r="660" spans="1:14">
      <c r="A660" s="85">
        <f>第五週!R3</f>
        <v>0</v>
      </c>
      <c r="C660">
        <f>第五週!R13</f>
        <v>0</v>
      </c>
      <c r="D660">
        <f>第五週!S15</f>
        <v>0</v>
      </c>
      <c r="E660" s="85">
        <f t="shared" si="10"/>
        <v>0</v>
      </c>
      <c r="J660" t="s">
        <v>150</v>
      </c>
      <c r="N660" s="109">
        <f>第五週!U15</f>
        <v>0</v>
      </c>
    </row>
    <row r="661" spans="1:14">
      <c r="A661" s="85">
        <f>第五週!R3</f>
        <v>0</v>
      </c>
      <c r="C661">
        <f>第五週!R13</f>
        <v>0</v>
      </c>
      <c r="D661">
        <f>第五週!S16</f>
        <v>0</v>
      </c>
      <c r="E661" s="85">
        <f t="shared" si="10"/>
        <v>0</v>
      </c>
      <c r="J661" t="s">
        <v>150</v>
      </c>
      <c r="N661" s="109">
        <f>第五週!U16</f>
        <v>0</v>
      </c>
    </row>
    <row r="662" spans="1:14">
      <c r="A662" s="85">
        <f>第五週!R3</f>
        <v>0</v>
      </c>
      <c r="C662">
        <f>第五週!R13</f>
        <v>0</v>
      </c>
      <c r="D662">
        <f>第五週!S17</f>
        <v>0</v>
      </c>
      <c r="E662" s="85">
        <f t="shared" si="10"/>
        <v>0</v>
      </c>
      <c r="J662" t="s">
        <v>150</v>
      </c>
      <c r="N662" s="109">
        <f>第五週!U17</f>
        <v>0</v>
      </c>
    </row>
    <row r="663" spans="1:14">
      <c r="A663" s="85">
        <f>第五週!R3</f>
        <v>0</v>
      </c>
      <c r="C663">
        <f>第五週!R13</f>
        <v>0</v>
      </c>
      <c r="D663">
        <f>第五週!S18</f>
        <v>0</v>
      </c>
      <c r="E663" s="85">
        <f t="shared" si="10"/>
        <v>0</v>
      </c>
      <c r="J663" t="s">
        <v>150</v>
      </c>
      <c r="N663" s="109">
        <f>第五週!U18</f>
        <v>0</v>
      </c>
    </row>
    <row r="664" spans="1:14">
      <c r="A664" s="85">
        <f>第五週!R3</f>
        <v>0</v>
      </c>
      <c r="C664">
        <f>第五週!R19</f>
        <v>0</v>
      </c>
      <c r="D664">
        <f>第五週!S19</f>
        <v>0</v>
      </c>
      <c r="E664" s="85">
        <f t="shared" si="10"/>
        <v>0</v>
      </c>
      <c r="J664" t="s">
        <v>150</v>
      </c>
      <c r="N664" s="109">
        <f>第五週!U19</f>
        <v>0</v>
      </c>
    </row>
    <row r="665" spans="1:14">
      <c r="A665" s="85">
        <f>第五週!R3</f>
        <v>0</v>
      </c>
      <c r="C665">
        <f>第五週!R19</f>
        <v>0</v>
      </c>
      <c r="D665">
        <f>第五週!S20</f>
        <v>0</v>
      </c>
      <c r="E665" s="85">
        <f t="shared" si="10"/>
        <v>0</v>
      </c>
      <c r="J665" t="s">
        <v>150</v>
      </c>
      <c r="N665" s="109">
        <f>第五週!U20</f>
        <v>0</v>
      </c>
    </row>
    <row r="666" spans="1:14">
      <c r="A666" s="85">
        <f>第五週!R3</f>
        <v>0</v>
      </c>
      <c r="C666">
        <f>第五週!R19</f>
        <v>0</v>
      </c>
      <c r="D666">
        <f>第五週!S21</f>
        <v>0</v>
      </c>
      <c r="E666" s="85">
        <f t="shared" si="10"/>
        <v>0</v>
      </c>
      <c r="J666" t="s">
        <v>150</v>
      </c>
      <c r="N666" s="109">
        <f>第五週!U21</f>
        <v>0</v>
      </c>
    </row>
    <row r="667" spans="1:14">
      <c r="A667" s="85">
        <f>第五週!R3</f>
        <v>0</v>
      </c>
      <c r="C667">
        <f>第五週!R19</f>
        <v>0</v>
      </c>
      <c r="D667">
        <f>第五週!S22</f>
        <v>0</v>
      </c>
      <c r="E667" s="85">
        <f t="shared" si="10"/>
        <v>0</v>
      </c>
      <c r="J667" t="s">
        <v>150</v>
      </c>
      <c r="N667" s="109">
        <f>第五週!U22</f>
        <v>0</v>
      </c>
    </row>
    <row r="668" spans="1:14">
      <c r="A668" s="85">
        <f>第五週!R3</f>
        <v>0</v>
      </c>
      <c r="C668">
        <f>第五週!R19</f>
        <v>0</v>
      </c>
      <c r="D668">
        <f>第五週!S23</f>
        <v>0</v>
      </c>
      <c r="E668" s="85">
        <f t="shared" si="10"/>
        <v>0</v>
      </c>
      <c r="J668" t="s">
        <v>150</v>
      </c>
      <c r="N668" s="109">
        <f>第五週!U23</f>
        <v>0</v>
      </c>
    </row>
    <row r="669" spans="1:14">
      <c r="A669" s="85">
        <f>第五週!R3</f>
        <v>0</v>
      </c>
      <c r="C669">
        <f>第五週!R19</f>
        <v>0</v>
      </c>
      <c r="D669" t="e">
        <f>第五週!#REF!</f>
        <v>#REF!</v>
      </c>
      <c r="E669" s="85">
        <f t="shared" si="10"/>
        <v>0</v>
      </c>
      <c r="J669" t="s">
        <v>150</v>
      </c>
      <c r="N669" s="109">
        <f>第五週!U24</f>
        <v>0</v>
      </c>
    </row>
    <row r="670" spans="1:14">
      <c r="A670" s="85">
        <f t="array" ref="A670">第五週!R3</f>
        <v>0</v>
      </c>
      <c r="C670">
        <f>第五週!R25</f>
        <v>0</v>
      </c>
      <c r="D670">
        <f>第五週!S24</f>
        <v>0</v>
      </c>
      <c r="E670" s="85">
        <f t="shared" si="10"/>
        <v>0</v>
      </c>
      <c r="J670" t="s">
        <v>150</v>
      </c>
      <c r="N670" s="109">
        <f>第五週!U25</f>
        <v>0</v>
      </c>
    </row>
    <row r="671" spans="1:14">
      <c r="A671" s="85">
        <f>第五週!R3</f>
        <v>0</v>
      </c>
      <c r="C671">
        <f>第五週!R25</f>
        <v>0</v>
      </c>
      <c r="D671">
        <f>第五週!S25</f>
        <v>0</v>
      </c>
      <c r="E671" s="85">
        <f t="shared" si="10"/>
        <v>0</v>
      </c>
      <c r="J671" t="s">
        <v>150</v>
      </c>
      <c r="N671" s="109">
        <f>第五週!U26</f>
        <v>0</v>
      </c>
    </row>
    <row r="672" spans="1:14">
      <c r="A672" s="85">
        <f>第五週!R3</f>
        <v>0</v>
      </c>
      <c r="C672">
        <f>第五週!R25</f>
        <v>0</v>
      </c>
      <c r="D672">
        <f>第五週!S27</f>
        <v>0</v>
      </c>
      <c r="E672" s="85">
        <f t="shared" si="10"/>
        <v>0</v>
      </c>
      <c r="J672" t="s">
        <v>150</v>
      </c>
      <c r="N672" s="109">
        <f>第五週!U27</f>
        <v>0</v>
      </c>
    </row>
    <row r="673" spans="1:14">
      <c r="A673" s="85">
        <f>第五週!R3</f>
        <v>0</v>
      </c>
      <c r="C673">
        <f>第五週!R25</f>
        <v>0</v>
      </c>
      <c r="D673">
        <f>第五週!S28</f>
        <v>0</v>
      </c>
      <c r="E673" s="85">
        <f t="shared" si="10"/>
        <v>0</v>
      </c>
      <c r="J673" t="s">
        <v>150</v>
      </c>
      <c r="N673" s="109">
        <f>第五週!U28</f>
        <v>0</v>
      </c>
    </row>
    <row r="674" spans="1:14">
      <c r="A674" s="85">
        <f>第五週!R3</f>
        <v>0</v>
      </c>
      <c r="C674">
        <f>第五週!R25</f>
        <v>0</v>
      </c>
      <c r="D674">
        <f>第五週!S29</f>
        <v>0</v>
      </c>
      <c r="E674" s="85">
        <f t="shared" si="10"/>
        <v>0</v>
      </c>
      <c r="J674" t="s">
        <v>150</v>
      </c>
      <c r="N674" s="109">
        <f>第五週!U29</f>
        <v>0</v>
      </c>
    </row>
    <row r="675" spans="1:14">
      <c r="A675" s="85">
        <f>第五週!R3</f>
        <v>0</v>
      </c>
      <c r="C675">
        <f>第五週!R25</f>
        <v>0</v>
      </c>
      <c r="D675">
        <f>第五週!S30</f>
        <v>0</v>
      </c>
      <c r="E675" s="85">
        <f t="shared" si="10"/>
        <v>0</v>
      </c>
      <c r="J675" t="s">
        <v>150</v>
      </c>
      <c r="N675" s="109">
        <f>第五週!U30</f>
        <v>0</v>
      </c>
    </row>
    <row r="676" spans="1:14">
      <c r="A676" s="85">
        <f>第五週!R3</f>
        <v>0</v>
      </c>
      <c r="C676">
        <f>第五週!S31</f>
        <v>0</v>
      </c>
      <c r="D676">
        <f>第五週!S31</f>
        <v>0</v>
      </c>
      <c r="E676" s="85">
        <f t="shared" si="10"/>
        <v>0</v>
      </c>
      <c r="J676" t="s">
        <v>150</v>
      </c>
      <c r="N676" s="109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2024-11-29T05:03:19Z</cp:lastPrinted>
  <dcterms:created xsi:type="dcterms:W3CDTF">1997-01-14T01:50:29Z</dcterms:created>
  <dcterms:modified xsi:type="dcterms:W3CDTF">2024-11-29T05:15:21Z</dcterms:modified>
</cp:coreProperties>
</file>